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рограммист\Desktop\"/>
    </mc:Choice>
  </mc:AlternateContent>
  <bookViews>
    <workbookView xWindow="240" yWindow="120" windowWidth="8460" windowHeight="4185" tabRatio="618"/>
  </bookViews>
  <sheets>
    <sheet name="Славянка" sheetId="1" r:id="rId1"/>
    <sheet name="Приморская" sheetId="15" r:id="rId2"/>
    <sheet name="Краскино" sheetId="6" r:id="rId3"/>
    <sheet name="Хасан" sheetId="10" r:id="rId4"/>
    <sheet name="Троица" sheetId="3" r:id="rId5"/>
    <sheet name="Безверхово" sheetId="14" r:id="rId6"/>
    <sheet name="Посьет" sheetId="5" r:id="rId7"/>
    <sheet name="Барабаш" sheetId="7" r:id="rId8"/>
    <sheet name="Сводная" sheetId="2" r:id="rId9"/>
    <sheet name="Данные" sheetId="16" state="hidden" r:id="rId10"/>
  </sheets>
  <definedNames>
    <definedName name="_xlnm.Print_Area" localSheetId="7">Барабаш!$A$1:$X$51</definedName>
    <definedName name="_xlnm.Print_Area" localSheetId="5">Безверхово!$A$1:$X$51</definedName>
    <definedName name="_xlnm.Print_Area" localSheetId="2">Краскино!$A$1:$X$51</definedName>
    <definedName name="_xlnm.Print_Area" localSheetId="6">Посьет!$A$1:$X$51</definedName>
    <definedName name="_xlnm.Print_Area" localSheetId="1">Приморская!$A$1:$X$51</definedName>
    <definedName name="_xlnm.Print_Area" localSheetId="8">Сводная!$A$1:$J$42</definedName>
    <definedName name="_xlnm.Print_Area" localSheetId="0">Славянка!$A$1:$BJ$57</definedName>
    <definedName name="_xlnm.Print_Area" localSheetId="4">Троица!$A$1:$AW$58</definedName>
    <definedName name="_xlnm.Print_Area" localSheetId="3">Хасан!$A$1:$X$50</definedName>
  </definedNames>
  <calcPr calcId="162913"/>
</workbook>
</file>

<file path=xl/calcChain.xml><?xml version="1.0" encoding="utf-8"?>
<calcChain xmlns="http://schemas.openxmlformats.org/spreadsheetml/2006/main">
  <c r="D40" i="2" l="1"/>
  <c r="U45" i="14"/>
  <c r="T45" i="14"/>
  <c r="Q45" i="14"/>
  <c r="P45" i="14"/>
  <c r="M45" i="14"/>
  <c r="L45" i="14"/>
  <c r="U44" i="14"/>
  <c r="T44" i="14"/>
  <c r="Q44" i="14"/>
  <c r="P44" i="14"/>
  <c r="M44" i="14"/>
  <c r="L44" i="14"/>
  <c r="T47" i="6"/>
  <c r="U47" i="6"/>
  <c r="L47" i="14"/>
  <c r="M47" i="14"/>
  <c r="P47" i="14"/>
  <c r="Q47" i="14"/>
  <c r="T47" i="14"/>
  <c r="U47" i="14"/>
  <c r="AT45" i="3"/>
  <c r="AS45" i="3"/>
  <c r="AP45" i="3"/>
  <c r="AO45" i="3"/>
  <c r="AL45" i="3"/>
  <c r="AK45" i="3"/>
  <c r="AT44" i="3"/>
  <c r="AS44" i="3"/>
  <c r="AP44" i="3"/>
  <c r="AO44" i="3"/>
  <c r="AL44" i="3"/>
  <c r="AK44" i="3"/>
  <c r="U45" i="15"/>
  <c r="T45" i="15"/>
  <c r="Q45" i="15"/>
  <c r="P45" i="15"/>
  <c r="M45" i="15"/>
  <c r="L45" i="15"/>
  <c r="I45" i="15"/>
  <c r="H45" i="15"/>
  <c r="U44" i="15"/>
  <c r="T44" i="15"/>
  <c r="Q44" i="15"/>
  <c r="P44" i="15"/>
  <c r="M44" i="15"/>
  <c r="L44" i="15"/>
  <c r="I44" i="15"/>
  <c r="H44" i="15"/>
  <c r="A37" i="16"/>
  <c r="A36" i="16"/>
  <c r="G2" i="1"/>
  <c r="BE2" i="1"/>
  <c r="AT47" i="3"/>
  <c r="AS47" i="3"/>
  <c r="AP47" i="3"/>
  <c r="AO47" i="3"/>
  <c r="AL47" i="3"/>
  <c r="AK47" i="3"/>
  <c r="BG47" i="1"/>
  <c r="BF47" i="1"/>
  <c r="U47" i="7"/>
  <c r="T47" i="7"/>
  <c r="Q47" i="7"/>
  <c r="P47" i="7"/>
  <c r="U47" i="15"/>
  <c r="T47" i="15"/>
  <c r="Q47" i="15"/>
  <c r="P47" i="15"/>
  <c r="M47" i="15"/>
  <c r="L47" i="15"/>
  <c r="I47" i="15"/>
  <c r="H47" i="15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L13" i="2"/>
  <c r="K13" i="2"/>
  <c r="G4" i="2"/>
  <c r="G2" i="3"/>
  <c r="AF2" i="1"/>
  <c r="G2" i="5"/>
  <c r="G2" i="6"/>
  <c r="G2" i="10"/>
  <c r="G2" i="7"/>
  <c r="G2" i="14"/>
  <c r="G2" i="15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7" i="16"/>
  <c r="D2" i="16"/>
  <c r="L16" i="14"/>
  <c r="M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L41" i="14"/>
  <c r="M41" i="14"/>
  <c r="L42" i="14"/>
  <c r="M42" i="14"/>
  <c r="L43" i="14"/>
  <c r="M43" i="14"/>
  <c r="I10" i="7"/>
  <c r="Q10" i="7"/>
  <c r="U10" i="7"/>
  <c r="AT43" i="3"/>
  <c r="AS43" i="3"/>
  <c r="AT42" i="3"/>
  <c r="AS42" i="3"/>
  <c r="AT41" i="3"/>
  <c r="AS41" i="3"/>
  <c r="AT40" i="3"/>
  <c r="AS40" i="3"/>
  <c r="AT39" i="3"/>
  <c r="AS39" i="3"/>
  <c r="AT38" i="3"/>
  <c r="AS38" i="3"/>
  <c r="AT37" i="3"/>
  <c r="AS37" i="3"/>
  <c r="AT36" i="3"/>
  <c r="AS36" i="3"/>
  <c r="AT35" i="3"/>
  <c r="AS35" i="3"/>
  <c r="AT34" i="3"/>
  <c r="AS34" i="3"/>
  <c r="AT33" i="3"/>
  <c r="AS33" i="3"/>
  <c r="AT32" i="3"/>
  <c r="AS32" i="3"/>
  <c r="AT31" i="3"/>
  <c r="AS31" i="3"/>
  <c r="AT30" i="3"/>
  <c r="AS30" i="3"/>
  <c r="AT29" i="3"/>
  <c r="AS29" i="3"/>
  <c r="AT28" i="3"/>
  <c r="AS28" i="3"/>
  <c r="AT27" i="3"/>
  <c r="AS27" i="3"/>
  <c r="AT26" i="3"/>
  <c r="AS26" i="3"/>
  <c r="AT25" i="3"/>
  <c r="AS25" i="3"/>
  <c r="AT24" i="3"/>
  <c r="AS24" i="3"/>
  <c r="AT23" i="3"/>
  <c r="AS23" i="3"/>
  <c r="AT22" i="3"/>
  <c r="AS22" i="3"/>
  <c r="AT21" i="3"/>
  <c r="AS21" i="3"/>
  <c r="AT20" i="3"/>
  <c r="AS20" i="3"/>
  <c r="AT19" i="3"/>
  <c r="AS19" i="3"/>
  <c r="AT18" i="3"/>
  <c r="AS18" i="3"/>
  <c r="AT17" i="3"/>
  <c r="AS17" i="3"/>
  <c r="AT16" i="3"/>
  <c r="AS16" i="3"/>
  <c r="AP43" i="3"/>
  <c r="AO43" i="3"/>
  <c r="AP42" i="3"/>
  <c r="AO42" i="3"/>
  <c r="AP41" i="3"/>
  <c r="AO41" i="3"/>
  <c r="AP40" i="3"/>
  <c r="AO40" i="3"/>
  <c r="AP39" i="3"/>
  <c r="AO39" i="3"/>
  <c r="AP38" i="3"/>
  <c r="AO38" i="3"/>
  <c r="AP37" i="3"/>
  <c r="AO37" i="3"/>
  <c r="AP36" i="3"/>
  <c r="AO36" i="3"/>
  <c r="AP35" i="3"/>
  <c r="AO35" i="3"/>
  <c r="AP34" i="3"/>
  <c r="AO34" i="3"/>
  <c r="AP33" i="3"/>
  <c r="AO33" i="3"/>
  <c r="AP32" i="3"/>
  <c r="AO32" i="3"/>
  <c r="AP31" i="3"/>
  <c r="AO31" i="3"/>
  <c r="AP30" i="3"/>
  <c r="AO30" i="3"/>
  <c r="AP29" i="3"/>
  <c r="AO29" i="3"/>
  <c r="AP28" i="3"/>
  <c r="AO28" i="3"/>
  <c r="AP27" i="3"/>
  <c r="AO27" i="3"/>
  <c r="AP26" i="3"/>
  <c r="AO26" i="3"/>
  <c r="AP25" i="3"/>
  <c r="AO25" i="3"/>
  <c r="AP24" i="3"/>
  <c r="AO24" i="3"/>
  <c r="AP23" i="3"/>
  <c r="AO23" i="3"/>
  <c r="AP22" i="3"/>
  <c r="AO22" i="3"/>
  <c r="AP21" i="3"/>
  <c r="AO21" i="3"/>
  <c r="AP20" i="3"/>
  <c r="AO20" i="3"/>
  <c r="AP19" i="3"/>
  <c r="AO19" i="3"/>
  <c r="AP18" i="3"/>
  <c r="AO18" i="3"/>
  <c r="AP17" i="3"/>
  <c r="AO17" i="3"/>
  <c r="AP16" i="3"/>
  <c r="AO16" i="3"/>
  <c r="AL43" i="3"/>
  <c r="AK43" i="3"/>
  <c r="AL42" i="3"/>
  <c r="AK42" i="3"/>
  <c r="AL41" i="3"/>
  <c r="AK41" i="3"/>
  <c r="AL40" i="3"/>
  <c r="AK40" i="3"/>
  <c r="AL39" i="3"/>
  <c r="AK39" i="3"/>
  <c r="AL38" i="3"/>
  <c r="AK38" i="3"/>
  <c r="AL37" i="3"/>
  <c r="AK37" i="3"/>
  <c r="AL36" i="3"/>
  <c r="AK36" i="3"/>
  <c r="AL35" i="3"/>
  <c r="AK35" i="3"/>
  <c r="AL34" i="3"/>
  <c r="AK34" i="3"/>
  <c r="AL33" i="3"/>
  <c r="AK33" i="3"/>
  <c r="AL32" i="3"/>
  <c r="AK32" i="3"/>
  <c r="AL31" i="3"/>
  <c r="AK31" i="3"/>
  <c r="AL30" i="3"/>
  <c r="AK30" i="3"/>
  <c r="AL29" i="3"/>
  <c r="AK29" i="3"/>
  <c r="AL28" i="3"/>
  <c r="AK28" i="3"/>
  <c r="AL27" i="3"/>
  <c r="AK27" i="3"/>
  <c r="AL26" i="3"/>
  <c r="AK26" i="3"/>
  <c r="AL25" i="3"/>
  <c r="AK25" i="3"/>
  <c r="AL24" i="3"/>
  <c r="AK24" i="3"/>
  <c r="AL23" i="3"/>
  <c r="AK23" i="3"/>
  <c r="AL22" i="3"/>
  <c r="AK22" i="3"/>
  <c r="AL21" i="3"/>
  <c r="AK21" i="3"/>
  <c r="AL20" i="3"/>
  <c r="AK20" i="3"/>
  <c r="AL19" i="3"/>
  <c r="AK19" i="3"/>
  <c r="AL18" i="3"/>
  <c r="AK18" i="3"/>
  <c r="AL17" i="3"/>
  <c r="AK17" i="3"/>
  <c r="AL16" i="3"/>
  <c r="AK16" i="3"/>
  <c r="E140" i="10"/>
  <c r="D140" i="10"/>
  <c r="E138" i="10"/>
  <c r="D138" i="10"/>
  <c r="E137" i="10"/>
  <c r="D137" i="10"/>
  <c r="E10" i="10"/>
  <c r="Q10" i="6"/>
  <c r="I43" i="15"/>
  <c r="M43" i="15"/>
  <c r="Q43" i="15"/>
  <c r="U43" i="15"/>
  <c r="H43" i="15"/>
  <c r="L43" i="15"/>
  <c r="P43" i="15"/>
  <c r="T43" i="15"/>
  <c r="I42" i="15"/>
  <c r="M42" i="15"/>
  <c r="Q42" i="15"/>
  <c r="U42" i="15"/>
  <c r="H42" i="15"/>
  <c r="L42" i="15"/>
  <c r="P42" i="15"/>
  <c r="T42" i="15"/>
  <c r="I41" i="15"/>
  <c r="M41" i="15"/>
  <c r="Q41" i="15"/>
  <c r="U41" i="15"/>
  <c r="H41" i="15"/>
  <c r="L41" i="15"/>
  <c r="P41" i="15"/>
  <c r="T41" i="15"/>
  <c r="I40" i="15"/>
  <c r="M40" i="15"/>
  <c r="Q40" i="15"/>
  <c r="U40" i="15"/>
  <c r="H40" i="15"/>
  <c r="L40" i="15"/>
  <c r="P40" i="15"/>
  <c r="T40" i="15"/>
  <c r="I39" i="15"/>
  <c r="M39" i="15"/>
  <c r="Q39" i="15"/>
  <c r="U39" i="15"/>
  <c r="H39" i="15"/>
  <c r="L39" i="15"/>
  <c r="P39" i="15"/>
  <c r="T39" i="15"/>
  <c r="I38" i="15"/>
  <c r="M38" i="15"/>
  <c r="Q38" i="15"/>
  <c r="U38" i="15"/>
  <c r="H38" i="15"/>
  <c r="L38" i="15"/>
  <c r="P38" i="15"/>
  <c r="T38" i="15"/>
  <c r="I37" i="15"/>
  <c r="M37" i="15"/>
  <c r="Q37" i="15"/>
  <c r="U37" i="15"/>
  <c r="H37" i="15"/>
  <c r="L37" i="15"/>
  <c r="P37" i="15"/>
  <c r="T37" i="15"/>
  <c r="I36" i="15"/>
  <c r="M36" i="15"/>
  <c r="Q36" i="15"/>
  <c r="U36" i="15"/>
  <c r="H36" i="15"/>
  <c r="L36" i="15"/>
  <c r="P36" i="15"/>
  <c r="T36" i="15"/>
  <c r="I35" i="15"/>
  <c r="M35" i="15"/>
  <c r="Q35" i="15"/>
  <c r="U35" i="15"/>
  <c r="H35" i="15"/>
  <c r="L35" i="15"/>
  <c r="P35" i="15"/>
  <c r="T35" i="15"/>
  <c r="I34" i="15"/>
  <c r="M34" i="15"/>
  <c r="Q34" i="15"/>
  <c r="U34" i="15"/>
  <c r="H34" i="15"/>
  <c r="L34" i="15"/>
  <c r="P34" i="15"/>
  <c r="T34" i="15"/>
  <c r="I33" i="15"/>
  <c r="M33" i="15"/>
  <c r="Q33" i="15"/>
  <c r="U33" i="15"/>
  <c r="H33" i="15"/>
  <c r="L33" i="15"/>
  <c r="P33" i="15"/>
  <c r="T33" i="15"/>
  <c r="I32" i="15"/>
  <c r="M32" i="15"/>
  <c r="Q32" i="15"/>
  <c r="U32" i="15"/>
  <c r="H32" i="15"/>
  <c r="L32" i="15"/>
  <c r="P32" i="15"/>
  <c r="T32" i="15"/>
  <c r="I31" i="15"/>
  <c r="M31" i="15"/>
  <c r="Q31" i="15"/>
  <c r="U31" i="15"/>
  <c r="H31" i="15"/>
  <c r="L31" i="15"/>
  <c r="P31" i="15"/>
  <c r="T31" i="15"/>
  <c r="I30" i="15"/>
  <c r="M30" i="15"/>
  <c r="Q30" i="15"/>
  <c r="U30" i="15"/>
  <c r="H30" i="15"/>
  <c r="L30" i="15"/>
  <c r="P30" i="15"/>
  <c r="T30" i="15"/>
  <c r="I29" i="15"/>
  <c r="M29" i="15"/>
  <c r="Q29" i="15"/>
  <c r="U29" i="15"/>
  <c r="H29" i="15"/>
  <c r="L29" i="15"/>
  <c r="P29" i="15"/>
  <c r="T29" i="15"/>
  <c r="I28" i="15"/>
  <c r="M28" i="15"/>
  <c r="Q28" i="15"/>
  <c r="U28" i="15"/>
  <c r="H28" i="15"/>
  <c r="L28" i="15"/>
  <c r="P28" i="15"/>
  <c r="T28" i="15"/>
  <c r="I27" i="15"/>
  <c r="M27" i="15"/>
  <c r="Q27" i="15"/>
  <c r="U27" i="15"/>
  <c r="H27" i="15"/>
  <c r="L27" i="15"/>
  <c r="P27" i="15"/>
  <c r="T27" i="15"/>
  <c r="I26" i="15"/>
  <c r="M26" i="15"/>
  <c r="Q26" i="15"/>
  <c r="U26" i="15"/>
  <c r="H26" i="15"/>
  <c r="L26" i="15"/>
  <c r="P26" i="15"/>
  <c r="T26" i="15"/>
  <c r="I25" i="15"/>
  <c r="M25" i="15"/>
  <c r="Q25" i="15"/>
  <c r="U25" i="15"/>
  <c r="H25" i="15"/>
  <c r="L25" i="15"/>
  <c r="P25" i="15"/>
  <c r="T25" i="15"/>
  <c r="I24" i="15"/>
  <c r="M24" i="15"/>
  <c r="Q24" i="15"/>
  <c r="U24" i="15"/>
  <c r="H24" i="15"/>
  <c r="L24" i="15"/>
  <c r="P24" i="15"/>
  <c r="T24" i="15"/>
  <c r="I23" i="15"/>
  <c r="M23" i="15"/>
  <c r="Q23" i="15"/>
  <c r="U23" i="15"/>
  <c r="H23" i="15"/>
  <c r="L23" i="15"/>
  <c r="P23" i="15"/>
  <c r="T23" i="15"/>
  <c r="I22" i="15"/>
  <c r="M22" i="15"/>
  <c r="Q22" i="15"/>
  <c r="U22" i="15"/>
  <c r="H22" i="15"/>
  <c r="L22" i="15"/>
  <c r="P22" i="15"/>
  <c r="T22" i="15"/>
  <c r="I21" i="15"/>
  <c r="M21" i="15"/>
  <c r="Q21" i="15"/>
  <c r="U21" i="15"/>
  <c r="H21" i="15"/>
  <c r="L21" i="15"/>
  <c r="P21" i="15"/>
  <c r="T21" i="15"/>
  <c r="I20" i="15"/>
  <c r="M20" i="15"/>
  <c r="Q20" i="15"/>
  <c r="U20" i="15"/>
  <c r="H20" i="15"/>
  <c r="L20" i="15"/>
  <c r="P20" i="15"/>
  <c r="T20" i="15"/>
  <c r="I19" i="15"/>
  <c r="M19" i="15"/>
  <c r="Q19" i="15"/>
  <c r="U19" i="15"/>
  <c r="H19" i="15"/>
  <c r="L19" i="15"/>
  <c r="P19" i="15"/>
  <c r="T19" i="15"/>
  <c r="I18" i="15"/>
  <c r="M18" i="15"/>
  <c r="Q18" i="15"/>
  <c r="U18" i="15"/>
  <c r="H18" i="15"/>
  <c r="L18" i="15"/>
  <c r="P18" i="15"/>
  <c r="T18" i="15"/>
  <c r="I17" i="15"/>
  <c r="M17" i="15"/>
  <c r="Q17" i="15"/>
  <c r="U17" i="15"/>
  <c r="H17" i="15"/>
  <c r="L17" i="15"/>
  <c r="P17" i="15"/>
  <c r="T17" i="15"/>
  <c r="I16" i="15"/>
  <c r="M16" i="15"/>
  <c r="Q16" i="15"/>
  <c r="U16" i="15"/>
  <c r="H16" i="15"/>
  <c r="L16" i="15"/>
  <c r="P16" i="15"/>
  <c r="T16" i="15"/>
  <c r="Q43" i="14"/>
  <c r="U43" i="14"/>
  <c r="P43" i="14"/>
  <c r="T43" i="14"/>
  <c r="Q42" i="14"/>
  <c r="U42" i="14"/>
  <c r="P42" i="14"/>
  <c r="T42" i="14"/>
  <c r="Q41" i="14"/>
  <c r="U41" i="14"/>
  <c r="P41" i="14"/>
  <c r="T41" i="14"/>
  <c r="Q40" i="14"/>
  <c r="U40" i="14"/>
  <c r="P40" i="14"/>
  <c r="T40" i="14"/>
  <c r="Q39" i="14"/>
  <c r="U39" i="14"/>
  <c r="P39" i="14"/>
  <c r="T39" i="14"/>
  <c r="Q38" i="14"/>
  <c r="U38" i="14"/>
  <c r="P38" i="14"/>
  <c r="T38" i="14"/>
  <c r="Q37" i="14"/>
  <c r="U37" i="14"/>
  <c r="P37" i="14"/>
  <c r="T37" i="14"/>
  <c r="Q36" i="14"/>
  <c r="U36" i="14"/>
  <c r="P36" i="14"/>
  <c r="T36" i="14"/>
  <c r="Q35" i="14"/>
  <c r="U35" i="14"/>
  <c r="P35" i="14"/>
  <c r="T35" i="14"/>
  <c r="Q34" i="14"/>
  <c r="U34" i="14"/>
  <c r="P34" i="14"/>
  <c r="T34" i="14"/>
  <c r="Q33" i="14"/>
  <c r="U33" i="14"/>
  <c r="P33" i="14"/>
  <c r="T33" i="14"/>
  <c r="Q32" i="14"/>
  <c r="U32" i="14"/>
  <c r="P32" i="14"/>
  <c r="T32" i="14"/>
  <c r="Q31" i="14"/>
  <c r="U31" i="14"/>
  <c r="P31" i="14"/>
  <c r="T31" i="14"/>
  <c r="Q30" i="14"/>
  <c r="U30" i="14"/>
  <c r="P30" i="14"/>
  <c r="T30" i="14"/>
  <c r="Q29" i="14"/>
  <c r="U29" i="14"/>
  <c r="P29" i="14"/>
  <c r="T29" i="14"/>
  <c r="Q28" i="14"/>
  <c r="U28" i="14"/>
  <c r="P28" i="14"/>
  <c r="T28" i="14"/>
  <c r="Q27" i="14"/>
  <c r="U27" i="14"/>
  <c r="P27" i="14"/>
  <c r="T27" i="14"/>
  <c r="Q26" i="14"/>
  <c r="U26" i="14"/>
  <c r="P26" i="14"/>
  <c r="T26" i="14"/>
  <c r="Q25" i="14"/>
  <c r="U25" i="14"/>
  <c r="P25" i="14"/>
  <c r="T25" i="14"/>
  <c r="Q24" i="14"/>
  <c r="U24" i="14"/>
  <c r="P24" i="14"/>
  <c r="T24" i="14"/>
  <c r="Q23" i="14"/>
  <c r="U23" i="14"/>
  <c r="P23" i="14"/>
  <c r="T23" i="14"/>
  <c r="Q22" i="14"/>
  <c r="U22" i="14"/>
  <c r="P22" i="14"/>
  <c r="T22" i="14"/>
  <c r="Q21" i="14"/>
  <c r="U21" i="14"/>
  <c r="P21" i="14"/>
  <c r="T21" i="14"/>
  <c r="Q20" i="14"/>
  <c r="U20" i="14"/>
  <c r="P20" i="14"/>
  <c r="T20" i="14"/>
  <c r="Q19" i="14"/>
  <c r="U19" i="14"/>
  <c r="P19" i="14"/>
  <c r="T19" i="14"/>
  <c r="Q18" i="14"/>
  <c r="U18" i="14"/>
  <c r="P18" i="14"/>
  <c r="T18" i="14"/>
  <c r="Q17" i="14"/>
  <c r="U17" i="14"/>
  <c r="P17" i="14"/>
  <c r="T17" i="14"/>
  <c r="Q16" i="14"/>
  <c r="U16" i="14"/>
  <c r="P16" i="14"/>
  <c r="T16" i="14"/>
  <c r="AZ23" i="1" l="1"/>
  <c r="R19" i="1"/>
  <c r="C23" i="10"/>
  <c r="A38" i="15"/>
  <c r="F39" i="3"/>
  <c r="J31" i="1"/>
  <c r="B26" i="7"/>
  <c r="O26" i="3"/>
  <c r="A43" i="15"/>
  <c r="AR23" i="1"/>
  <c r="A42" i="15"/>
  <c r="B42" i="15"/>
  <c r="O23" i="6"/>
  <c r="A38" i="3"/>
  <c r="J35" i="7"/>
  <c r="B38" i="14"/>
  <c r="J26" i="6"/>
  <c r="A39" i="15"/>
  <c r="AU23" i="1"/>
  <c r="AU39" i="3"/>
  <c r="K23" i="5"/>
  <c r="G35" i="3"/>
  <c r="AB26" i="3"/>
  <c r="A23" i="14"/>
  <c r="C35" i="6"/>
  <c r="AA18" i="1"/>
  <c r="K39" i="7"/>
  <c r="AN38" i="1"/>
  <c r="AJ43" i="1"/>
  <c r="C23" i="6"/>
  <c r="B19" i="14"/>
  <c r="J34" i="3"/>
  <c r="AM18" i="1"/>
  <c r="C45" i="15"/>
  <c r="R26" i="5"/>
  <c r="AM39" i="1"/>
  <c r="J18" i="7"/>
  <c r="C19" i="1"/>
  <c r="F39" i="1"/>
  <c r="C42" i="6"/>
  <c r="K19" i="1"/>
  <c r="V19" i="1"/>
  <c r="G39" i="5"/>
  <c r="J27" i="7"/>
  <c r="C22" i="5"/>
  <c r="AF22" i="3"/>
  <c r="G19" i="6"/>
  <c r="J42" i="3"/>
  <c r="G45" i="3"/>
  <c r="AI38" i="1"/>
  <c r="C35" i="7"/>
  <c r="O42" i="1"/>
  <c r="AF45" i="1"/>
  <c r="AZ39" i="1"/>
  <c r="W35" i="3"/>
  <c r="J39" i="3"/>
  <c r="N23" i="1"/>
  <c r="A43" i="1"/>
  <c r="B35" i="1"/>
  <c r="AE30" i="3"/>
  <c r="A31" i="15"/>
  <c r="AM35" i="1"/>
  <c r="A38" i="5"/>
  <c r="AF23" i="1"/>
  <c r="B35" i="14"/>
  <c r="C39" i="10"/>
  <c r="K43" i="6"/>
  <c r="AB19" i="1"/>
  <c r="A27" i="14"/>
  <c r="S38" i="5"/>
  <c r="A38" i="6"/>
  <c r="B42" i="3"/>
  <c r="AF19" i="1"/>
  <c r="F18" i="3"/>
  <c r="R26" i="1"/>
  <c r="A23" i="7"/>
  <c r="R45" i="3"/>
  <c r="K45" i="7"/>
  <c r="AA43" i="1"/>
  <c r="F23" i="3"/>
  <c r="Z23" i="3"/>
  <c r="B38" i="7"/>
  <c r="AF26" i="1"/>
  <c r="C23" i="5"/>
  <c r="W34" i="1"/>
  <c r="F18" i="5"/>
  <c r="AY31" i="1"/>
  <c r="N42" i="1"/>
  <c r="J22" i="3"/>
  <c r="F26" i="1"/>
  <c r="Z39" i="1"/>
  <c r="N26" i="6"/>
  <c r="K22" i="5"/>
  <c r="AB26" i="1"/>
  <c r="G27" i="6"/>
  <c r="AV22" i="1"/>
  <c r="AR30" i="1"/>
  <c r="R35" i="5"/>
  <c r="AM43" i="1"/>
  <c r="AB39" i="3"/>
  <c r="N35" i="6"/>
  <c r="F45" i="1"/>
  <c r="N19" i="1"/>
  <c r="A39" i="7"/>
  <c r="O31" i="1"/>
  <c r="BA43" i="1"/>
  <c r="S31" i="5"/>
  <c r="AJ18" i="1"/>
  <c r="A18" i="6"/>
  <c r="G27" i="3"/>
  <c r="S30" i="3"/>
  <c r="A22" i="6"/>
  <c r="K22" i="3"/>
  <c r="F26" i="6"/>
  <c r="V43" i="3"/>
  <c r="AJ38" i="1"/>
  <c r="AA26" i="3"/>
  <c r="S39" i="5"/>
  <c r="C27" i="5"/>
  <c r="C44" i="15"/>
  <c r="C23" i="14"/>
  <c r="AV19" i="1"/>
  <c r="AQ39" i="1"/>
  <c r="AF35" i="1"/>
  <c r="C22" i="15"/>
  <c r="A42" i="1"/>
  <c r="B27" i="6"/>
  <c r="V38" i="1"/>
  <c r="AU16" i="1"/>
  <c r="AM24" i="1"/>
  <c r="AM20" i="1"/>
  <c r="C32" i="5"/>
  <c r="AQ24" i="1"/>
  <c r="C28" i="15"/>
  <c r="S42" i="3"/>
  <c r="B38" i="3"/>
  <c r="B22" i="14"/>
  <c r="G30" i="1"/>
  <c r="Z39" i="3"/>
  <c r="R15" i="5"/>
  <c r="F16" i="6"/>
  <c r="C26" i="1"/>
  <c r="G22" i="6"/>
  <c r="N32" i="6"/>
  <c r="R34" i="5"/>
  <c r="AE30" i="1"/>
  <c r="AB38" i="1"/>
  <c r="R27" i="3"/>
  <c r="B43" i="15"/>
  <c r="C19" i="5"/>
  <c r="F20" i="5"/>
  <c r="AB39" i="1"/>
  <c r="K38" i="3"/>
  <c r="O18" i="6"/>
  <c r="B28" i="3"/>
  <c r="AE27" i="1"/>
  <c r="F30" i="6"/>
  <c r="O28" i="1"/>
  <c r="AE18" i="1"/>
  <c r="A16" i="10"/>
  <c r="A19" i="6"/>
  <c r="O32" i="1"/>
  <c r="R27" i="5"/>
  <c r="K26" i="6"/>
  <c r="B31" i="3"/>
  <c r="AU34" i="1"/>
  <c r="AR26" i="1"/>
  <c r="F45" i="14"/>
  <c r="J28" i="3"/>
  <c r="B38" i="10"/>
  <c r="AN18" i="1"/>
  <c r="O44" i="6"/>
  <c r="G31" i="6"/>
  <c r="C26" i="10"/>
  <c r="N43" i="1"/>
  <c r="AE39" i="3"/>
  <c r="AA30" i="3"/>
  <c r="F27" i="6"/>
  <c r="A31" i="3"/>
  <c r="B40" i="1"/>
  <c r="S28" i="3"/>
  <c r="AF23" i="3"/>
  <c r="F30" i="3"/>
  <c r="O24" i="6"/>
  <c r="A23" i="15"/>
  <c r="A28" i="5"/>
  <c r="K38" i="6"/>
  <c r="A18" i="3"/>
  <c r="B45" i="3"/>
  <c r="B27" i="10"/>
  <c r="AU30" i="3"/>
  <c r="A42" i="14"/>
  <c r="AN31" i="1"/>
  <c r="AV35" i="1"/>
  <c r="J44" i="3"/>
  <c r="B23" i="6"/>
  <c r="J30" i="3"/>
  <c r="AQ45" i="1"/>
  <c r="Z16" i="3"/>
  <c r="N15" i="3"/>
  <c r="B22" i="10"/>
  <c r="S19" i="3"/>
  <c r="AA23" i="3"/>
  <c r="K22" i="1"/>
  <c r="AQ27" i="1"/>
  <c r="J27" i="6"/>
  <c r="Z40" i="1"/>
  <c r="A15" i="15"/>
  <c r="A30" i="6"/>
  <c r="O43" i="5"/>
  <c r="K32" i="6"/>
  <c r="AE43" i="3"/>
  <c r="AY36" i="1"/>
  <c r="F24" i="5"/>
  <c r="N20" i="3"/>
  <c r="AF18" i="1"/>
  <c r="F24" i="3"/>
  <c r="AE23" i="3"/>
  <c r="C28" i="1"/>
  <c r="C26" i="7"/>
  <c r="A31" i="1"/>
  <c r="C15" i="14"/>
  <c r="AM31" i="1"/>
  <c r="AF16" i="1"/>
  <c r="O22" i="5"/>
  <c r="C39" i="15"/>
  <c r="O44" i="1"/>
  <c r="AF43" i="3"/>
  <c r="O35" i="5"/>
  <c r="A19" i="15"/>
  <c r="AA24" i="1"/>
  <c r="K45" i="3"/>
  <c r="B43" i="5"/>
  <c r="W42" i="3"/>
  <c r="S15" i="1"/>
  <c r="R30" i="3"/>
  <c r="W30" i="3"/>
  <c r="C40" i="1"/>
  <c r="AJ15" i="1"/>
  <c r="AY24" i="1"/>
  <c r="J23" i="7"/>
  <c r="C24" i="7"/>
  <c r="B31" i="1"/>
  <c r="B31" i="10"/>
  <c r="B28" i="14"/>
  <c r="C30" i="10"/>
  <c r="N36" i="6"/>
  <c r="W44" i="3"/>
  <c r="K44" i="3"/>
  <c r="AQ35" i="1"/>
  <c r="C18" i="7"/>
  <c r="O34" i="3"/>
  <c r="A45" i="14"/>
  <c r="A28" i="7"/>
  <c r="O19" i="1"/>
  <c r="AE31" i="3"/>
  <c r="V18" i="1"/>
  <c r="C16" i="5"/>
  <c r="C16" i="15"/>
  <c r="F35" i="3"/>
  <c r="O22" i="3"/>
  <c r="A26" i="14"/>
  <c r="J31" i="3"/>
  <c r="AU45" i="1"/>
  <c r="N28" i="5"/>
  <c r="N27" i="6"/>
  <c r="A34" i="6"/>
  <c r="S30" i="5"/>
  <c r="R18" i="3"/>
  <c r="A32" i="7"/>
  <c r="C34" i="3"/>
  <c r="B30" i="1"/>
  <c r="V26" i="3"/>
  <c r="A39" i="5"/>
  <c r="W19" i="3"/>
  <c r="AB28" i="1"/>
  <c r="B22" i="6"/>
  <c r="G30" i="6"/>
  <c r="AZ16" i="1"/>
  <c r="AA27" i="1"/>
  <c r="V26" i="1"/>
  <c r="B15" i="1"/>
  <c r="AF15" i="1"/>
  <c r="C42" i="3"/>
  <c r="C39" i="7"/>
  <c r="AB35" i="3"/>
  <c r="G43" i="1"/>
  <c r="C43" i="7"/>
  <c r="F26" i="5"/>
  <c r="N22" i="3"/>
  <c r="N44" i="3"/>
  <c r="Z16" i="1"/>
  <c r="G24" i="5"/>
  <c r="G38" i="5"/>
  <c r="A22" i="5"/>
  <c r="B24" i="14"/>
  <c r="Z38" i="1"/>
  <c r="N31" i="5"/>
  <c r="A39" i="3"/>
  <c r="B19" i="5"/>
  <c r="AN39" i="1"/>
  <c r="AB34" i="3"/>
  <c r="N24" i="1"/>
  <c r="S24" i="1"/>
  <c r="J44" i="5"/>
  <c r="F32" i="1"/>
  <c r="AU30" i="1"/>
  <c r="K44" i="5"/>
  <c r="C40" i="5"/>
  <c r="C34" i="1"/>
  <c r="O24" i="5"/>
  <c r="R23" i="1"/>
  <c r="A35" i="15"/>
  <c r="W32" i="3"/>
  <c r="A16" i="6"/>
  <c r="F27" i="5"/>
  <c r="S22" i="1"/>
  <c r="C35" i="15"/>
  <c r="K35" i="3"/>
  <c r="AZ20" i="1"/>
  <c r="V39" i="1"/>
  <c r="F38" i="6"/>
  <c r="G44" i="7"/>
  <c r="C19" i="10"/>
  <c r="N45" i="6"/>
  <c r="AZ31" i="1"/>
  <c r="AF34" i="1"/>
  <c r="AQ32" i="1"/>
  <c r="F27" i="3"/>
  <c r="N45" i="1"/>
  <c r="C43" i="14"/>
  <c r="C28" i="7"/>
  <c r="AV16" i="1"/>
  <c r="C18" i="15"/>
  <c r="K30" i="7"/>
  <c r="B26" i="5"/>
  <c r="C28" i="3"/>
  <c r="C31" i="15"/>
  <c r="B18" i="7"/>
  <c r="A20" i="6"/>
  <c r="A44" i="14"/>
  <c r="A42" i="6"/>
  <c r="K18" i="1"/>
  <c r="F27" i="1"/>
  <c r="AB34" i="1"/>
  <c r="AM22" i="1"/>
  <c r="R19" i="5"/>
  <c r="G28" i="1"/>
  <c r="K40" i="5"/>
  <c r="B24" i="1"/>
  <c r="AE19" i="1"/>
  <c r="V43" i="1"/>
  <c r="G39" i="3"/>
  <c r="K43" i="5"/>
  <c r="R45" i="5"/>
  <c r="B22" i="1"/>
  <c r="B16" i="7"/>
  <c r="AU44" i="1"/>
  <c r="AY19" i="1"/>
  <c r="F32" i="6"/>
  <c r="A27" i="10"/>
  <c r="F22" i="3"/>
  <c r="AB15" i="1"/>
  <c r="S38" i="3"/>
  <c r="G16" i="1"/>
  <c r="C45" i="6"/>
  <c r="AQ42" i="1"/>
  <c r="K45" i="1"/>
  <c r="AB22" i="3"/>
  <c r="A32" i="14"/>
  <c r="A30" i="7"/>
  <c r="R28" i="3"/>
  <c r="B23" i="15"/>
  <c r="A23" i="5"/>
  <c r="AR24" i="1"/>
  <c r="F43" i="3"/>
  <c r="J26" i="7"/>
  <c r="G18" i="6"/>
  <c r="A40" i="7"/>
  <c r="AJ16" i="1"/>
  <c r="A16" i="15"/>
  <c r="BA45" i="1"/>
  <c r="C15" i="7"/>
  <c r="AJ22" i="1"/>
  <c r="AZ45" i="1"/>
  <c r="R32" i="3"/>
  <c r="A43" i="6"/>
  <c r="J24" i="3"/>
  <c r="C38" i="7"/>
  <c r="AA45" i="3"/>
  <c r="AY45" i="1"/>
  <c r="G38" i="1"/>
  <c r="C30" i="7"/>
  <c r="J34" i="5"/>
  <c r="C34" i="15"/>
  <c r="J15" i="1"/>
  <c r="AE20" i="1"/>
  <c r="AF26" i="3"/>
  <c r="G19" i="3"/>
  <c r="C31" i="14"/>
  <c r="C39" i="5"/>
  <c r="F34" i="3"/>
  <c r="N39" i="6"/>
  <c r="N45" i="3"/>
  <c r="B20" i="5"/>
  <c r="S35" i="3"/>
  <c r="AJ44" i="1"/>
  <c r="AI40" i="1"/>
  <c r="S42" i="5"/>
  <c r="Z40" i="3"/>
  <c r="A40" i="1"/>
  <c r="Z35" i="3"/>
  <c r="AU39" i="1"/>
  <c r="BA32" i="1"/>
  <c r="AR20" i="1"/>
  <c r="C27" i="1"/>
  <c r="B28" i="10"/>
  <c r="N16" i="1"/>
  <c r="J19" i="1"/>
  <c r="C16" i="6"/>
  <c r="A26" i="5"/>
  <c r="W27" i="3"/>
  <c r="S18" i="1"/>
  <c r="A18" i="5"/>
  <c r="Z31" i="3"/>
  <c r="N38" i="3"/>
  <c r="C22" i="7"/>
  <c r="B32" i="14"/>
  <c r="AV45" i="1"/>
  <c r="AM19" i="1"/>
  <c r="J39" i="1"/>
  <c r="AF43" i="1"/>
  <c r="B39" i="1"/>
  <c r="R34" i="3"/>
  <c r="S35" i="1"/>
  <c r="B42" i="6"/>
  <c r="N42" i="6"/>
  <c r="V42" i="3"/>
  <c r="S24" i="3"/>
  <c r="B31" i="6"/>
  <c r="C30" i="15"/>
  <c r="A35" i="10"/>
  <c r="AB42" i="1"/>
  <c r="B45" i="5"/>
  <c r="G15" i="6"/>
  <c r="F34" i="6"/>
  <c r="S40" i="5"/>
  <c r="AV42" i="1"/>
  <c r="R36" i="5"/>
  <c r="K43" i="7"/>
  <c r="F35" i="1"/>
  <c r="AM15" i="1"/>
  <c r="J36" i="7"/>
  <c r="V44" i="3"/>
  <c r="B34" i="6"/>
  <c r="AE40" i="3"/>
  <c r="V35" i="3"/>
  <c r="J44" i="1"/>
  <c r="B45" i="1"/>
  <c r="AM28" i="1"/>
  <c r="AJ36" i="1"/>
  <c r="R24" i="5"/>
  <c r="B31" i="5"/>
  <c r="AZ19" i="1"/>
  <c r="N30" i="5"/>
  <c r="AU18" i="3"/>
  <c r="A18" i="10"/>
  <c r="A34" i="10"/>
  <c r="AV31" i="1"/>
  <c r="C34" i="5"/>
  <c r="R24" i="3"/>
  <c r="B34" i="5"/>
  <c r="W22" i="1"/>
  <c r="AA19" i="3"/>
  <c r="AE32" i="1"/>
  <c r="K30" i="5"/>
  <c r="AB36" i="3"/>
  <c r="O38" i="1"/>
  <c r="C43" i="15"/>
  <c r="O35" i="3"/>
  <c r="K31" i="6"/>
  <c r="J43" i="3"/>
  <c r="AY43" i="1"/>
  <c r="W16" i="3"/>
  <c r="V44" i="1"/>
  <c r="AF32" i="3"/>
  <c r="B27" i="15"/>
  <c r="J34" i="1"/>
  <c r="K20" i="1"/>
  <c r="O16" i="1"/>
  <c r="AQ34" i="1"/>
  <c r="G39" i="1"/>
  <c r="B44" i="15"/>
  <c r="AZ15" i="1"/>
  <c r="C19" i="7"/>
  <c r="N18" i="1"/>
  <c r="B16" i="3"/>
  <c r="N18" i="6"/>
  <c r="BA42" i="1"/>
  <c r="F15" i="1"/>
  <c r="S15" i="3"/>
  <c r="BA15" i="1"/>
  <c r="C43" i="10"/>
  <c r="N30" i="6"/>
  <c r="N15" i="6"/>
  <c r="AF20" i="3"/>
  <c r="AN23" i="1"/>
  <c r="C35" i="10"/>
  <c r="G20" i="1"/>
  <c r="A26" i="15"/>
  <c r="C22" i="14"/>
  <c r="W43" i="1"/>
  <c r="J23" i="1"/>
  <c r="A24" i="3"/>
  <c r="J19" i="3"/>
  <c r="A24" i="7"/>
  <c r="K23" i="6"/>
  <c r="K24" i="1"/>
  <c r="A27" i="15"/>
  <c r="B32" i="10"/>
  <c r="J24" i="1"/>
  <c r="V32" i="1"/>
  <c r="A43" i="10"/>
  <c r="AB23" i="3"/>
  <c r="F31" i="6"/>
  <c r="K16" i="3"/>
  <c r="B16" i="1"/>
  <c r="B26" i="6"/>
  <c r="G44" i="3"/>
  <c r="K23" i="3"/>
  <c r="B42" i="14"/>
  <c r="B44" i="7"/>
  <c r="K27" i="7"/>
  <c r="AI19" i="1"/>
  <c r="AJ30" i="1"/>
  <c r="A35" i="5"/>
  <c r="C31" i="7"/>
  <c r="F38" i="3"/>
  <c r="A36" i="5"/>
  <c r="AU27" i="3"/>
  <c r="AZ32" i="1"/>
  <c r="AQ19" i="1"/>
  <c r="AA22" i="3"/>
  <c r="S26" i="3"/>
  <c r="AA36" i="3"/>
  <c r="Z28" i="1"/>
  <c r="A36" i="1"/>
  <c r="K16" i="1"/>
  <c r="C32" i="7"/>
  <c r="R18" i="5"/>
  <c r="R39" i="3"/>
  <c r="AA39" i="3"/>
  <c r="A45" i="5"/>
  <c r="S42" i="1"/>
  <c r="AA23" i="1"/>
  <c r="AB28" i="3"/>
  <c r="K45" i="5"/>
  <c r="A36" i="10"/>
  <c r="V36" i="1"/>
  <c r="AI18" i="1"/>
  <c r="N40" i="6"/>
  <c r="G15" i="7"/>
  <c r="V38" i="3"/>
  <c r="K42" i="3"/>
  <c r="AV20" i="1"/>
  <c r="B19" i="10"/>
  <c r="R18" i="1"/>
  <c r="K24" i="3"/>
  <c r="C16" i="1"/>
  <c r="V22" i="3"/>
  <c r="A34" i="3"/>
  <c r="AA28" i="1"/>
  <c r="C31" i="3"/>
  <c r="J27" i="3"/>
  <c r="N26" i="1"/>
  <c r="O36" i="5"/>
  <c r="K40" i="3"/>
  <c r="N43" i="5"/>
  <c r="V16" i="3"/>
  <c r="AA45" i="1"/>
  <c r="J15" i="3"/>
  <c r="AA22" i="1"/>
  <c r="K26" i="3"/>
  <c r="AU20" i="3"/>
  <c r="W43" i="3"/>
  <c r="AA32" i="3"/>
  <c r="AM30" i="1"/>
  <c r="S16" i="5"/>
  <c r="AA35" i="3"/>
  <c r="O20" i="1"/>
  <c r="J31" i="5"/>
  <c r="AM40" i="1"/>
  <c r="A16" i="5"/>
  <c r="AJ35" i="1"/>
  <c r="N27" i="5"/>
  <c r="J38" i="1"/>
  <c r="N34" i="3"/>
  <c r="K26" i="1"/>
  <c r="B45" i="6"/>
  <c r="F32" i="3"/>
  <c r="F39" i="5"/>
  <c r="G45" i="5"/>
  <c r="J42" i="6"/>
  <c r="A43" i="5"/>
  <c r="B22" i="3"/>
  <c r="AU22" i="3"/>
  <c r="S31" i="3"/>
  <c r="N16" i="3"/>
  <c r="AE35" i="3"/>
  <c r="BA31" i="1"/>
  <c r="W18" i="3"/>
  <c r="AJ28" i="1"/>
  <c r="A45" i="1"/>
  <c r="O35" i="1"/>
  <c r="S24" i="5"/>
  <c r="F28" i="6"/>
  <c r="V35" i="1"/>
  <c r="AN19" i="1"/>
  <c r="K27" i="5"/>
  <c r="AE40" i="1"/>
  <c r="N15" i="1"/>
  <c r="A22" i="10"/>
  <c r="G36" i="1"/>
  <c r="AB43" i="3"/>
  <c r="Z32" i="3"/>
  <c r="AM34" i="1"/>
  <c r="AF39" i="3"/>
  <c r="AA38" i="1"/>
  <c r="N39" i="1"/>
  <c r="W28" i="1"/>
  <c r="AA20" i="3"/>
  <c r="J15" i="6"/>
  <c r="S19" i="1"/>
  <c r="C43" i="5"/>
  <c r="S40" i="1"/>
  <c r="A36" i="6"/>
  <c r="Z15" i="1"/>
  <c r="C19" i="3"/>
  <c r="G16" i="3"/>
  <c r="S19" i="5"/>
  <c r="Z26" i="1"/>
  <c r="K36" i="1"/>
  <c r="A23" i="3"/>
  <c r="AE44" i="1"/>
  <c r="O40" i="5"/>
  <c r="C28" i="6"/>
  <c r="A30" i="1"/>
  <c r="B15" i="5"/>
  <c r="N19" i="6"/>
  <c r="N20" i="5"/>
  <c r="C24" i="10"/>
  <c r="AA24" i="3"/>
  <c r="K24" i="5"/>
  <c r="C15" i="3"/>
  <c r="Z34" i="1"/>
  <c r="A24" i="15"/>
  <c r="Z30" i="3"/>
  <c r="A32" i="1"/>
  <c r="BA24" i="1"/>
  <c r="B26" i="3"/>
  <c r="B23" i="14"/>
  <c r="K42" i="6"/>
  <c r="K26" i="5"/>
  <c r="A15" i="6"/>
  <c r="C44" i="10"/>
  <c r="V15" i="3"/>
  <c r="F22" i="6"/>
  <c r="C23" i="3"/>
  <c r="W39" i="1"/>
  <c r="AV36" i="1"/>
  <c r="V31" i="3"/>
  <c r="J35" i="1"/>
  <c r="S44" i="3"/>
  <c r="R15" i="3"/>
  <c r="G44" i="14"/>
  <c r="F19" i="6"/>
  <c r="AB19" i="3"/>
  <c r="AV15" i="1"/>
  <c r="N31" i="3"/>
  <c r="B18" i="3"/>
  <c r="AE45" i="1"/>
  <c r="C26" i="6"/>
  <c r="O15" i="5"/>
  <c r="N35" i="5"/>
  <c r="J24" i="6"/>
  <c r="F22" i="5"/>
  <c r="O30" i="6"/>
  <c r="C16" i="14"/>
  <c r="N36" i="5"/>
  <c r="N44" i="5"/>
  <c r="C38" i="14"/>
  <c r="J16" i="6"/>
  <c r="K20" i="5"/>
  <c r="A22" i="1"/>
  <c r="W26" i="3"/>
  <c r="A19" i="7"/>
  <c r="K35" i="6"/>
  <c r="AZ40" i="1"/>
  <c r="A27" i="5"/>
  <c r="F23" i="6"/>
  <c r="K30" i="3"/>
  <c r="K19" i="3"/>
  <c r="G27" i="5"/>
  <c r="R28" i="5"/>
  <c r="A15" i="1"/>
  <c r="K18" i="7"/>
  <c r="B38" i="6"/>
  <c r="B28" i="7"/>
  <c r="B32" i="5"/>
  <c r="A35" i="14"/>
  <c r="O15" i="1"/>
  <c r="N26" i="3"/>
  <c r="C24" i="15"/>
  <c r="A28" i="15"/>
  <c r="Z18" i="3"/>
  <c r="K42" i="5"/>
  <c r="B26" i="10"/>
  <c r="J39" i="6"/>
  <c r="S35" i="5"/>
  <c r="AF40" i="1"/>
  <c r="O23" i="1"/>
  <c r="J40" i="1"/>
  <c r="C38" i="1"/>
  <c r="C18" i="1"/>
  <c r="AE28" i="3"/>
  <c r="A32" i="3"/>
  <c r="K15" i="3"/>
  <c r="AB32" i="3"/>
  <c r="B26" i="1"/>
  <c r="G27" i="1"/>
  <c r="J16" i="1"/>
  <c r="A24" i="6"/>
  <c r="O42" i="3"/>
  <c r="A45" i="3"/>
  <c r="B18" i="15"/>
  <c r="O45" i="5"/>
  <c r="K42" i="1"/>
  <c r="AY15" i="1"/>
  <c r="G23" i="5"/>
  <c r="G18" i="5"/>
  <c r="K19" i="6"/>
  <c r="A34" i="7"/>
  <c r="AY26" i="1"/>
  <c r="C39" i="6"/>
  <c r="O24" i="3"/>
  <c r="C44" i="5"/>
  <c r="F16" i="1"/>
  <c r="A42" i="3"/>
  <c r="A44" i="3"/>
  <c r="A20" i="1"/>
  <c r="AY32" i="1"/>
  <c r="F20" i="6"/>
  <c r="AE32" i="3"/>
  <c r="B30" i="15"/>
  <c r="J19" i="6"/>
  <c r="AB40" i="1"/>
  <c r="A16" i="14"/>
  <c r="R32" i="5"/>
  <c r="AI42" i="1"/>
  <c r="S16" i="1"/>
  <c r="AZ28" i="1"/>
  <c r="V32" i="3"/>
  <c r="O20" i="5"/>
  <c r="A38" i="1"/>
  <c r="F36" i="6"/>
  <c r="S44" i="5"/>
  <c r="O27" i="1"/>
  <c r="AF42" i="3"/>
  <c r="J44" i="7"/>
  <c r="AF31" i="1"/>
  <c r="AU16" i="3"/>
  <c r="J43" i="1"/>
  <c r="K18" i="6"/>
  <c r="C39" i="1"/>
  <c r="B36" i="1"/>
  <c r="B19" i="7"/>
  <c r="W30" i="1"/>
  <c r="K38" i="5"/>
  <c r="AI36" i="1"/>
  <c r="AB23" i="1"/>
  <c r="B39" i="7"/>
  <c r="C42" i="1"/>
  <c r="AB27" i="3"/>
  <c r="A26" i="6"/>
  <c r="AN41" i="1"/>
  <c r="AU21" i="1"/>
  <c r="F20" i="3"/>
  <c r="BA40" i="1"/>
  <c r="B27" i="1"/>
  <c r="F21" i="6"/>
  <c r="V23" i="3"/>
  <c r="C33" i="10"/>
  <c r="AZ30" i="1"/>
  <c r="AQ43" i="1"/>
  <c r="F44" i="1"/>
  <c r="C40" i="15"/>
  <c r="N41" i="1"/>
  <c r="C32" i="15"/>
  <c r="AM36" i="1"/>
  <c r="B42" i="1"/>
  <c r="K23" i="7"/>
  <c r="K44" i="6"/>
  <c r="AF45" i="3"/>
  <c r="O37" i="3"/>
  <c r="AV40" i="1"/>
  <c r="AN30" i="1"/>
  <c r="C36" i="6"/>
  <c r="AA40" i="1"/>
  <c r="K29" i="3"/>
  <c r="B23" i="10"/>
  <c r="F22" i="1"/>
  <c r="A32" i="10"/>
  <c r="B34" i="7"/>
  <c r="O35" i="6"/>
  <c r="B25" i="3"/>
  <c r="Z23" i="1"/>
  <c r="AI16" i="1"/>
  <c r="C29" i="14"/>
  <c r="AY29" i="1"/>
  <c r="K41" i="1"/>
  <c r="B33" i="6"/>
  <c r="AZ35" i="1"/>
  <c r="J16" i="5"/>
  <c r="R37" i="5"/>
  <c r="K31" i="7"/>
  <c r="AI43" i="1"/>
  <c r="N23" i="5"/>
  <c r="J41" i="1"/>
  <c r="F30" i="1"/>
  <c r="J35" i="5"/>
  <c r="B40" i="5"/>
  <c r="AB44" i="3"/>
  <c r="C38" i="6"/>
  <c r="F21" i="3"/>
  <c r="AU27" i="1"/>
  <c r="B42" i="5"/>
  <c r="K26" i="7"/>
  <c r="AN29" i="1"/>
  <c r="F39" i="6"/>
  <c r="C35" i="1"/>
  <c r="N41" i="5"/>
  <c r="O32" i="6"/>
  <c r="AF37" i="3"/>
  <c r="B44" i="6"/>
  <c r="O32" i="5"/>
  <c r="G34" i="5"/>
  <c r="B35" i="3"/>
  <c r="C38" i="15"/>
  <c r="N42" i="3"/>
  <c r="B16" i="10"/>
  <c r="K17" i="7"/>
  <c r="B32" i="3"/>
  <c r="K34" i="7"/>
  <c r="AJ32" i="1"/>
  <c r="AU35" i="1"/>
  <c r="BA21" i="1"/>
  <c r="B20" i="3"/>
  <c r="J28" i="1"/>
  <c r="C29" i="7"/>
  <c r="AY30" i="1"/>
  <c r="C17" i="15"/>
  <c r="Z28" i="3"/>
  <c r="A44" i="15"/>
  <c r="B32" i="7"/>
  <c r="F33" i="6"/>
  <c r="AE17" i="1"/>
  <c r="AU20" i="1"/>
  <c r="C24" i="3"/>
  <c r="AM26" i="1"/>
  <c r="B30" i="5"/>
  <c r="AA31" i="3"/>
  <c r="AR18" i="1"/>
  <c r="C32" i="10"/>
  <c r="R32" i="1"/>
  <c r="C30" i="5"/>
  <c r="J42" i="1"/>
  <c r="K40" i="6"/>
  <c r="K36" i="5"/>
  <c r="AI17" i="1"/>
  <c r="K16" i="7"/>
  <c r="J34" i="7"/>
  <c r="F19" i="1"/>
  <c r="B43" i="14"/>
  <c r="J24" i="5"/>
  <c r="B36" i="7"/>
  <c r="S29" i="1"/>
  <c r="AF30" i="1"/>
  <c r="J35" i="3"/>
  <c r="AB17" i="3"/>
  <c r="C45" i="1"/>
  <c r="AE36" i="1"/>
  <c r="A22" i="3"/>
  <c r="AA33" i="1"/>
  <c r="C33" i="3"/>
  <c r="AB44" i="1"/>
  <c r="AV37" i="1"/>
  <c r="O40" i="1"/>
  <c r="C44" i="14"/>
  <c r="O17" i="6"/>
  <c r="N37" i="5"/>
  <c r="AU22" i="1"/>
  <c r="R44" i="1"/>
  <c r="C40" i="14"/>
  <c r="F45" i="3"/>
  <c r="K45" i="6"/>
  <c r="O29" i="3"/>
  <c r="C29" i="15"/>
  <c r="C24" i="6"/>
  <c r="A37" i="14"/>
  <c r="G19" i="1"/>
  <c r="AJ39" i="1"/>
  <c r="A38" i="7"/>
  <c r="N44" i="6"/>
  <c r="Z17" i="1"/>
  <c r="A40" i="14"/>
  <c r="C21" i="15"/>
  <c r="R22" i="1"/>
  <c r="AJ27" i="1"/>
  <c r="BA30" i="1"/>
  <c r="AU36" i="3"/>
  <c r="G17" i="6"/>
  <c r="AV24" i="1"/>
  <c r="G26" i="1"/>
  <c r="A37" i="6"/>
  <c r="A35" i="1"/>
  <c r="F15" i="6"/>
  <c r="G36" i="5"/>
  <c r="B26" i="15"/>
  <c r="G20" i="5"/>
  <c r="C20" i="3"/>
  <c r="B34" i="1"/>
  <c r="O43" i="3"/>
  <c r="F38" i="5"/>
  <c r="R16" i="5"/>
  <c r="K27" i="6"/>
  <c r="K43" i="3"/>
  <c r="J22" i="1"/>
  <c r="V36" i="3"/>
  <c r="AI27" i="1"/>
  <c r="V31" i="1"/>
  <c r="G30" i="3"/>
  <c r="AU43" i="1"/>
  <c r="B24" i="3"/>
  <c r="A35" i="6"/>
  <c r="AB45" i="1"/>
  <c r="BA16" i="1"/>
  <c r="AN20" i="1"/>
  <c r="AB31" i="1"/>
  <c r="Z27" i="1"/>
  <c r="AN16" i="1"/>
  <c r="A43" i="7"/>
  <c r="A22" i="7"/>
  <c r="C31" i="10"/>
  <c r="A35" i="7"/>
  <c r="AB38" i="3"/>
  <c r="N18" i="5"/>
  <c r="B35" i="15"/>
  <c r="A30" i="5"/>
  <c r="A35" i="3"/>
  <c r="O22" i="6"/>
  <c r="AJ26" i="1"/>
  <c r="J40" i="6"/>
  <c r="K32" i="5"/>
  <c r="F35" i="5"/>
  <c r="C30" i="3"/>
  <c r="C45" i="5"/>
  <c r="AV18" i="1"/>
  <c r="O30" i="3"/>
  <c r="AR31" i="1"/>
  <c r="G15" i="3"/>
  <c r="F20" i="1"/>
  <c r="B40" i="7"/>
  <c r="AF38" i="3"/>
  <c r="F42" i="6"/>
  <c r="K36" i="7"/>
  <c r="AM45" i="1"/>
  <c r="S44" i="1"/>
  <c r="B44" i="5"/>
  <c r="AE19" i="3"/>
  <c r="AA18" i="3"/>
  <c r="AR34" i="1"/>
  <c r="AV26" i="1"/>
  <c r="AU32" i="1"/>
  <c r="N20" i="6"/>
  <c r="C16" i="3"/>
  <c r="B19" i="6"/>
  <c r="B22" i="5"/>
  <c r="J18" i="5"/>
  <c r="AE23" i="1"/>
  <c r="S43" i="3"/>
  <c r="AI45" i="1"/>
  <c r="Z45" i="1"/>
  <c r="A29" i="14"/>
  <c r="AE42" i="3"/>
  <c r="G35" i="1"/>
  <c r="G38" i="6"/>
  <c r="C20" i="10"/>
  <c r="G22" i="3"/>
  <c r="K21" i="5"/>
  <c r="Z41" i="1"/>
  <c r="AA32" i="1"/>
  <c r="G32" i="6"/>
  <c r="B31" i="15"/>
  <c r="AU34" i="3"/>
  <c r="G40" i="5"/>
  <c r="R39" i="1"/>
  <c r="C44" i="6"/>
  <c r="G36" i="6"/>
  <c r="AA38" i="3"/>
  <c r="Z34" i="3"/>
  <c r="J29" i="3"/>
  <c r="N24" i="5"/>
  <c r="W20" i="1"/>
  <c r="O32" i="3"/>
  <c r="AE39" i="1"/>
  <c r="O41" i="1"/>
  <c r="AN44" i="1"/>
  <c r="K39" i="1"/>
  <c r="C31" i="6"/>
  <c r="A44" i="10"/>
  <c r="A30" i="10"/>
  <c r="F43" i="1"/>
  <c r="AA15" i="3"/>
  <c r="F31" i="3"/>
  <c r="V24" i="1"/>
  <c r="N30" i="3"/>
  <c r="K25" i="7"/>
  <c r="C34" i="10"/>
  <c r="A30" i="3"/>
  <c r="AU23" i="3"/>
  <c r="AB31" i="3"/>
  <c r="R33" i="3"/>
  <c r="B37" i="6"/>
  <c r="O41" i="5"/>
  <c r="W20" i="3"/>
  <c r="BA29" i="1"/>
  <c r="BA34" i="1"/>
  <c r="A43" i="14"/>
  <c r="BA17" i="1"/>
  <c r="O21" i="1"/>
  <c r="W23" i="1"/>
  <c r="G31" i="5"/>
  <c r="R20" i="5"/>
  <c r="K20" i="3"/>
  <c r="B18" i="5"/>
  <c r="R28" i="1"/>
  <c r="AI29" i="1"/>
  <c r="A40" i="3"/>
  <c r="A33" i="15"/>
  <c r="A37" i="5"/>
  <c r="R16" i="3"/>
  <c r="AA30" i="1"/>
  <c r="N33" i="5"/>
  <c r="A31" i="10"/>
  <c r="AE18" i="3"/>
  <c r="C23" i="1"/>
  <c r="C27" i="15"/>
  <c r="J20" i="1"/>
  <c r="C21" i="7"/>
  <c r="AE29" i="1"/>
  <c r="AU31" i="1"/>
  <c r="AB30" i="3"/>
  <c r="AQ29" i="1"/>
  <c r="R42" i="1"/>
  <c r="S39" i="3"/>
  <c r="AA43" i="3"/>
  <c r="AU18" i="1"/>
  <c r="Z24" i="1"/>
  <c r="O33" i="3"/>
  <c r="A36" i="15"/>
  <c r="O42" i="6"/>
  <c r="N38" i="5"/>
  <c r="J27" i="5"/>
  <c r="C33" i="5"/>
  <c r="AR36" i="1"/>
  <c r="N45" i="5"/>
  <c r="K31" i="1"/>
  <c r="K17" i="6"/>
  <c r="J22" i="7"/>
  <c r="G20" i="6"/>
  <c r="S45" i="1"/>
  <c r="B25" i="14"/>
  <c r="S16" i="3"/>
  <c r="AU25" i="3"/>
  <c r="B17" i="5"/>
  <c r="A39" i="1"/>
  <c r="AA39" i="1"/>
  <c r="AE20" i="3"/>
  <c r="AQ18" i="1"/>
  <c r="S31" i="1"/>
  <c r="G17" i="5"/>
  <c r="S34" i="3"/>
  <c r="AR40" i="1"/>
  <c r="O39" i="1"/>
  <c r="G45" i="14"/>
  <c r="G40" i="1"/>
  <c r="B18" i="14"/>
  <c r="K41" i="6"/>
  <c r="B23" i="3"/>
  <c r="A40" i="10"/>
  <c r="A19" i="5"/>
  <c r="B18" i="6"/>
  <c r="AB20" i="3"/>
  <c r="G26" i="5"/>
  <c r="B28" i="5"/>
  <c r="AB16" i="1"/>
  <c r="S17" i="5"/>
  <c r="N24" i="3"/>
  <c r="S41" i="5"/>
  <c r="O15" i="3"/>
  <c r="Z44" i="1"/>
  <c r="C33" i="15"/>
  <c r="O33" i="1"/>
  <c r="F28" i="5"/>
  <c r="J31" i="6"/>
  <c r="A38" i="14"/>
  <c r="G15" i="1"/>
  <c r="O31" i="5"/>
  <c r="AF22" i="1"/>
  <c r="C29" i="10"/>
  <c r="J18" i="3"/>
  <c r="O17" i="1"/>
  <c r="K27" i="3"/>
  <c r="J29" i="1"/>
  <c r="AM27" i="1"/>
  <c r="A34" i="15"/>
  <c r="O16" i="6"/>
  <c r="AV34" i="1"/>
  <c r="A25" i="3"/>
  <c r="B23" i="5"/>
  <c r="O36" i="1"/>
  <c r="N17" i="1"/>
  <c r="B19" i="15"/>
  <c r="J40" i="7"/>
  <c r="B21" i="1"/>
  <c r="C36" i="1"/>
  <c r="C25" i="5"/>
  <c r="B28" i="6"/>
  <c r="AA25" i="1"/>
  <c r="K24" i="7"/>
  <c r="C43" i="6"/>
  <c r="AU24" i="3"/>
  <c r="J30" i="6"/>
  <c r="R36" i="1"/>
  <c r="K28" i="5"/>
  <c r="B43" i="7"/>
  <c r="B39" i="14"/>
  <c r="A34" i="1"/>
  <c r="K15" i="7"/>
  <c r="AI25" i="1"/>
  <c r="B23" i="1"/>
  <c r="AU24" i="1"/>
  <c r="A15" i="3"/>
  <c r="AQ16" i="1"/>
  <c r="C30" i="1"/>
  <c r="F29" i="1"/>
  <c r="W15" i="3"/>
  <c r="AE22" i="1"/>
  <c r="O29" i="1"/>
  <c r="C45" i="7"/>
  <c r="C34" i="14"/>
  <c r="R38" i="1"/>
  <c r="S32" i="3"/>
  <c r="F15" i="14"/>
  <c r="F16" i="14" s="1"/>
  <c r="K44" i="7"/>
  <c r="BA27" i="1"/>
  <c r="J33" i="7"/>
  <c r="C20" i="5"/>
  <c r="A43" i="3"/>
  <c r="AA26" i="1"/>
  <c r="J32" i="5"/>
  <c r="A34" i="5"/>
  <c r="J40" i="5"/>
  <c r="F31" i="1"/>
  <c r="C44" i="7"/>
  <c r="AR45" i="1"/>
  <c r="BA25" i="1"/>
  <c r="F33" i="5"/>
  <c r="S27" i="1"/>
  <c r="A44" i="6"/>
  <c r="AA20" i="1"/>
  <c r="G25" i="5"/>
  <c r="K19" i="7"/>
  <c r="R19" i="3"/>
  <c r="AJ37" i="1"/>
  <c r="K39" i="3"/>
  <c r="A15" i="10"/>
  <c r="N31" i="6"/>
  <c r="A45" i="15"/>
  <c r="K40" i="1"/>
  <c r="O37" i="6"/>
  <c r="O34" i="5"/>
  <c r="AZ22" i="1"/>
  <c r="AV27" i="1"/>
  <c r="G21" i="5"/>
  <c r="C27" i="6"/>
  <c r="AR38" i="1"/>
  <c r="AU42" i="1"/>
  <c r="N43" i="6"/>
  <c r="A44" i="7"/>
  <c r="AU44" i="3"/>
  <c r="AU35" i="3"/>
  <c r="AU43" i="3"/>
  <c r="W37" i="1"/>
  <c r="F28" i="1"/>
  <c r="B34" i="14"/>
  <c r="AB30" i="1"/>
  <c r="B22" i="7"/>
  <c r="AI23" i="1"/>
  <c r="F34" i="1"/>
  <c r="B34" i="10"/>
  <c r="AF37" i="1"/>
  <c r="R25" i="5"/>
  <c r="AR16" i="1"/>
  <c r="AB40" i="3"/>
  <c r="K19" i="5"/>
  <c r="F43" i="5"/>
  <c r="AI35" i="1"/>
  <c r="K29" i="6"/>
  <c r="J38" i="3"/>
  <c r="O20" i="3"/>
  <c r="C23" i="15"/>
  <c r="S26" i="5"/>
  <c r="F36" i="3"/>
  <c r="B23" i="7"/>
  <c r="AE33" i="3"/>
  <c r="B45" i="7"/>
  <c r="R40" i="5"/>
  <c r="J36" i="6"/>
  <c r="A36" i="3"/>
  <c r="B44" i="14"/>
  <c r="N39" i="5"/>
  <c r="R35" i="1"/>
  <c r="C20" i="7"/>
  <c r="AI32" i="1"/>
  <c r="AI28" i="1"/>
  <c r="AN43" i="1"/>
  <c r="AA29" i="3"/>
  <c r="AF34" i="3"/>
  <c r="Z22" i="3"/>
  <c r="F31" i="5"/>
  <c r="AN22" i="1"/>
  <c r="S45" i="3"/>
  <c r="AI26" i="1"/>
  <c r="O45" i="3"/>
  <c r="A30" i="14"/>
  <c r="Z42" i="3"/>
  <c r="C17" i="7"/>
  <c r="S23" i="3"/>
  <c r="AU32" i="3"/>
  <c r="O30" i="5"/>
  <c r="B33" i="3"/>
  <c r="B30" i="3"/>
  <c r="C20" i="14"/>
  <c r="J16" i="7"/>
  <c r="V33" i="1"/>
  <c r="K34" i="3"/>
  <c r="AU26" i="1"/>
  <c r="S29" i="3"/>
  <c r="A25" i="15"/>
  <c r="A23" i="10"/>
  <c r="S33" i="3"/>
  <c r="F18" i="1"/>
  <c r="O24" i="1"/>
  <c r="K22" i="6"/>
  <c r="AF28" i="1"/>
  <c r="C37" i="1"/>
  <c r="N26" i="5"/>
  <c r="V34" i="3"/>
  <c r="F44" i="14"/>
  <c r="B39" i="6"/>
  <c r="V20" i="1"/>
  <c r="C28" i="5"/>
  <c r="C30" i="6"/>
  <c r="AE38" i="1"/>
  <c r="O38" i="5"/>
  <c r="BA23" i="1"/>
  <c r="Z20" i="3"/>
  <c r="A41" i="6"/>
  <c r="W39" i="3"/>
  <c r="O22" i="1"/>
  <c r="Z43" i="3"/>
  <c r="C36" i="15"/>
  <c r="J38" i="6"/>
  <c r="AJ34" i="1"/>
  <c r="O28" i="5"/>
  <c r="A28" i="14"/>
  <c r="B20" i="14"/>
  <c r="AR22" i="1"/>
  <c r="AU42" i="3"/>
  <c r="S26" i="1"/>
  <c r="F15" i="3"/>
  <c r="K30" i="1"/>
  <c r="K33" i="3"/>
  <c r="A31" i="6"/>
  <c r="AZ24" i="1"/>
  <c r="AE34" i="3"/>
  <c r="BA39" i="1"/>
  <c r="C20" i="6"/>
  <c r="AU40" i="1"/>
  <c r="G16" i="6"/>
  <c r="C23" i="7"/>
  <c r="B42" i="7"/>
  <c r="K25" i="5"/>
  <c r="V16" i="1"/>
  <c r="G41" i="3"/>
  <c r="B28" i="1"/>
  <c r="O40" i="3"/>
  <c r="J36" i="5"/>
  <c r="O44" i="5"/>
  <c r="S34" i="5"/>
  <c r="K21" i="6"/>
  <c r="O21" i="6"/>
  <c r="AJ24" i="1"/>
  <c r="C26" i="14"/>
  <c r="AA21" i="1"/>
  <c r="B19" i="1"/>
  <c r="A39" i="6"/>
  <c r="O20" i="6"/>
  <c r="R29" i="3"/>
  <c r="B18" i="1"/>
  <c r="O43" i="6"/>
  <c r="AU19" i="3"/>
  <c r="AB33" i="3"/>
  <c r="AI20" i="1"/>
  <c r="AZ42" i="1"/>
  <c r="AJ42" i="1"/>
  <c r="K39" i="6"/>
  <c r="C19" i="14"/>
  <c r="B27" i="7"/>
  <c r="G35" i="5"/>
  <c r="A37" i="1"/>
  <c r="AM33" i="1"/>
  <c r="B43" i="6"/>
  <c r="O41" i="6"/>
  <c r="S36" i="1"/>
  <c r="C36" i="3"/>
  <c r="B40" i="6"/>
  <c r="AA34" i="3"/>
  <c r="F41" i="1"/>
  <c r="R38" i="5"/>
  <c r="K18" i="5"/>
  <c r="J39" i="7"/>
  <c r="AY40" i="1"/>
  <c r="AA37" i="1"/>
  <c r="F15" i="5"/>
  <c r="AM23" i="1"/>
  <c r="AA28" i="3"/>
  <c r="AE24" i="3"/>
  <c r="N28" i="1"/>
  <c r="AM16" i="1"/>
  <c r="A42" i="10"/>
  <c r="N32" i="1"/>
  <c r="G17" i="1"/>
  <c r="B24" i="10"/>
  <c r="S21" i="3"/>
  <c r="W28" i="3"/>
  <c r="J37" i="5"/>
  <c r="N25" i="6"/>
  <c r="N44" i="1"/>
  <c r="N16" i="5"/>
  <c r="F24" i="1"/>
  <c r="F16" i="5"/>
  <c r="BA22" i="1"/>
  <c r="J23" i="6"/>
  <c r="J39" i="5"/>
  <c r="K17" i="1"/>
  <c r="AE26" i="3"/>
  <c r="F38" i="1"/>
  <c r="W42" i="1"/>
  <c r="A24" i="14"/>
  <c r="W40" i="1"/>
  <c r="B39" i="10"/>
  <c r="K34" i="1"/>
  <c r="BA26" i="1"/>
  <c r="A38" i="10"/>
  <c r="J41" i="6"/>
  <c r="A17" i="6"/>
  <c r="O19" i="6"/>
  <c r="AZ21" i="1"/>
  <c r="J18" i="6"/>
  <c r="AF24" i="3"/>
  <c r="A23" i="6"/>
  <c r="Z45" i="3"/>
  <c r="O30" i="1"/>
  <c r="J29" i="7"/>
  <c r="B15" i="14"/>
  <c r="C24" i="14"/>
  <c r="G21" i="6"/>
  <c r="N19" i="5"/>
  <c r="V23" i="1"/>
  <c r="O25" i="1"/>
  <c r="V37" i="1"/>
  <c r="A18" i="1"/>
  <c r="C34" i="6"/>
  <c r="AU28" i="3"/>
  <c r="G45" i="6"/>
  <c r="W21" i="3"/>
  <c r="AB18" i="1"/>
  <c r="O17" i="3"/>
  <c r="AU19" i="1"/>
  <c r="AQ31" i="1"/>
  <c r="V40" i="1"/>
  <c r="B42" i="10"/>
  <c r="F30" i="5"/>
  <c r="G44" i="6"/>
  <c r="G19" i="5"/>
  <c r="K44" i="1"/>
  <c r="F45" i="7"/>
  <c r="C42" i="15"/>
  <c r="J27" i="1"/>
  <c r="K41" i="3"/>
  <c r="F33" i="3"/>
  <c r="F40" i="5"/>
  <c r="A20" i="3"/>
  <c r="O40" i="6"/>
  <c r="J36" i="1"/>
  <c r="A39" i="14"/>
  <c r="G25" i="6"/>
  <c r="R17" i="5"/>
  <c r="B24" i="6"/>
  <c r="AU31" i="3"/>
  <c r="C38" i="5"/>
  <c r="B25" i="15"/>
  <c r="AN45" i="1"/>
  <c r="O42" i="5"/>
  <c r="AA41" i="3"/>
  <c r="N42" i="5"/>
  <c r="B30" i="7"/>
  <c r="AV25" i="1"/>
  <c r="F26" i="3"/>
  <c r="AY39" i="1"/>
  <c r="W45" i="3"/>
  <c r="R33" i="1"/>
  <c r="A40" i="5"/>
  <c r="AF38" i="1"/>
  <c r="AB42" i="3"/>
  <c r="AQ23" i="1"/>
  <c r="B29" i="14"/>
  <c r="R15" i="1"/>
  <c r="W25" i="1"/>
  <c r="J37" i="1"/>
  <c r="G45" i="7"/>
  <c r="F34" i="5"/>
  <c r="V27" i="1"/>
  <c r="N28" i="6"/>
  <c r="O23" i="3"/>
  <c r="AN21" i="1"/>
  <c r="AZ43" i="1"/>
  <c r="C42" i="7"/>
  <c r="G36" i="3"/>
  <c r="AV23" i="1"/>
  <c r="G24" i="6"/>
  <c r="G41" i="6"/>
  <c r="J37" i="7"/>
  <c r="F23" i="5"/>
  <c r="C22" i="1"/>
  <c r="A22" i="14"/>
  <c r="F18" i="6"/>
  <c r="C44" i="1"/>
  <c r="J29" i="5"/>
  <c r="F44" i="3"/>
  <c r="AU15" i="3"/>
  <c r="J23" i="3"/>
  <c r="F37" i="3"/>
  <c r="R42" i="5"/>
  <c r="A29" i="5"/>
  <c r="S17" i="3"/>
  <c r="AE42" i="1"/>
  <c r="C21" i="14"/>
  <c r="O26" i="1"/>
  <c r="N32" i="5"/>
  <c r="J45" i="5"/>
  <c r="B19" i="3"/>
  <c r="B34" i="3"/>
  <c r="S38" i="1"/>
  <c r="N17" i="6"/>
  <c r="B35" i="5"/>
  <c r="AB35" i="1"/>
  <c r="AZ27" i="1"/>
  <c r="C31" i="5"/>
  <c r="C17" i="10"/>
  <c r="A20" i="10"/>
  <c r="A33" i="6"/>
  <c r="S25" i="5"/>
  <c r="W26" i="1"/>
  <c r="R23" i="5"/>
  <c r="K29" i="7"/>
  <c r="B30" i="14"/>
  <c r="B40" i="14"/>
  <c r="B20" i="7"/>
  <c r="AQ40" i="1"/>
  <c r="A44" i="1"/>
  <c r="B20" i="10"/>
  <c r="B21" i="6"/>
  <c r="AE37" i="1"/>
  <c r="G37" i="5"/>
  <c r="C39" i="3"/>
  <c r="B20" i="15"/>
  <c r="A41" i="14"/>
  <c r="AB20" i="1"/>
  <c r="AZ41" i="1"/>
  <c r="A32" i="5"/>
  <c r="AN27" i="1"/>
  <c r="N27" i="3"/>
  <c r="G22" i="5"/>
  <c r="AJ45" i="1"/>
  <c r="BA38" i="1"/>
  <c r="S27" i="3"/>
  <c r="Z17" i="3"/>
  <c r="AA42" i="1"/>
  <c r="O26" i="6"/>
  <c r="K25" i="6"/>
  <c r="AF17" i="3"/>
  <c r="AR25" i="1"/>
  <c r="S28" i="1"/>
  <c r="R38" i="3"/>
  <c r="C21" i="6"/>
  <c r="Z19" i="3"/>
  <c r="B39" i="15"/>
  <c r="G18" i="3"/>
  <c r="AB27" i="1"/>
  <c r="A36" i="14"/>
  <c r="Z33" i="1"/>
  <c r="B37" i="7"/>
  <c r="S36" i="5"/>
  <c r="J22" i="5"/>
  <c r="A32" i="6"/>
  <c r="O27" i="6"/>
  <c r="A25" i="10"/>
  <c r="AF15" i="3"/>
  <c r="C35" i="3"/>
  <c r="C32" i="1"/>
  <c r="G45" i="1"/>
  <c r="BA18" i="1"/>
  <c r="R30" i="5"/>
  <c r="AN32" i="1"/>
  <c r="AY21" i="1"/>
  <c r="B29" i="7"/>
  <c r="J43" i="7"/>
  <c r="R31" i="5"/>
  <c r="R43" i="1"/>
  <c r="AF42" i="1"/>
  <c r="B43" i="1"/>
  <c r="J28" i="5"/>
  <c r="AF36" i="3"/>
  <c r="C19" i="15"/>
  <c r="J25" i="1"/>
  <c r="C21" i="3"/>
  <c r="O25" i="5"/>
  <c r="AQ30" i="1"/>
  <c r="B17" i="14"/>
  <c r="B15" i="6"/>
  <c r="AY42" i="1"/>
  <c r="AJ23" i="1"/>
  <c r="B26" i="14"/>
  <c r="F23" i="1"/>
  <c r="W18" i="1"/>
  <c r="O29" i="6"/>
  <c r="O39" i="6"/>
  <c r="W33" i="1"/>
  <c r="A45" i="6"/>
  <c r="A16" i="3"/>
  <c r="B20" i="6"/>
  <c r="J33" i="1"/>
  <c r="O45" i="6"/>
  <c r="AF27" i="1"/>
  <c r="AR39" i="1"/>
  <c r="AR41" i="1"/>
  <c r="A24" i="10"/>
  <c r="AY20" i="1"/>
  <c r="W40" i="3"/>
  <c r="F40" i="3"/>
  <c r="B37" i="10"/>
  <c r="AY41" i="1"/>
  <c r="A19" i="3"/>
  <c r="B27" i="14"/>
  <c r="AU38" i="1"/>
  <c r="A20" i="7"/>
  <c r="B38" i="15"/>
  <c r="G17" i="3"/>
  <c r="AB21" i="1"/>
  <c r="G41" i="5"/>
  <c r="A27" i="6"/>
  <c r="K15" i="6"/>
  <c r="AV32" i="1"/>
  <c r="G29" i="6"/>
  <c r="K17" i="5"/>
  <c r="A26" i="7"/>
  <c r="AR32" i="1"/>
  <c r="AA19" i="1"/>
  <c r="G18" i="1"/>
  <c r="BA28" i="1"/>
  <c r="K38" i="7"/>
  <c r="AU45" i="3"/>
  <c r="Z36" i="3"/>
  <c r="O31" i="3"/>
  <c r="B37" i="14"/>
  <c r="AI39" i="1"/>
  <c r="W17" i="1"/>
  <c r="AU36" i="1"/>
  <c r="AN37" i="1"/>
  <c r="A25" i="7"/>
  <c r="AQ22" i="1"/>
  <c r="F25" i="6"/>
  <c r="AZ44" i="1"/>
  <c r="J42" i="7"/>
  <c r="A21" i="15"/>
  <c r="V18" i="3"/>
  <c r="C18" i="6"/>
  <c r="C43" i="1"/>
  <c r="AF19" i="3"/>
  <c r="G43" i="3"/>
  <c r="C37" i="10"/>
  <c r="AB22" i="1"/>
  <c r="R41" i="5"/>
  <c r="B45" i="10"/>
  <c r="C15" i="10"/>
  <c r="AB18" i="3"/>
  <c r="O39" i="3"/>
  <c r="F25" i="1"/>
  <c r="A21" i="10"/>
  <c r="O15" i="6"/>
  <c r="B36" i="5"/>
  <c r="Z15" i="3"/>
  <c r="B18" i="10"/>
  <c r="AM32" i="1"/>
  <c r="B30" i="10"/>
  <c r="AU33" i="3"/>
  <c r="G30" i="5"/>
  <c r="AR21" i="1"/>
  <c r="A17" i="7"/>
  <c r="A41" i="3"/>
  <c r="N38" i="1"/>
  <c r="AF39" i="1"/>
  <c r="R44" i="3"/>
  <c r="S39" i="1"/>
  <c r="G42" i="1"/>
  <c r="W16" i="1"/>
  <c r="W44" i="1"/>
  <c r="AU26" i="3"/>
  <c r="N22" i="5"/>
  <c r="AY34" i="1"/>
  <c r="G38" i="3"/>
  <c r="O38" i="6"/>
  <c r="C15" i="5"/>
  <c r="C18" i="3"/>
  <c r="AA35" i="1"/>
  <c r="S22" i="3"/>
  <c r="Z22" i="1"/>
  <c r="J30" i="5"/>
  <c r="AJ20" i="1"/>
  <c r="N21" i="6"/>
  <c r="N43" i="3"/>
  <c r="B44" i="1"/>
  <c r="F37" i="1"/>
  <c r="S34" i="1"/>
  <c r="V45" i="3"/>
  <c r="AI44" i="1"/>
  <c r="R22" i="5"/>
  <c r="AV39" i="1"/>
  <c r="AJ25" i="1"/>
  <c r="A26" i="1"/>
  <c r="J17" i="6"/>
  <c r="AE16" i="1"/>
  <c r="V34" i="1"/>
  <c r="J30" i="7"/>
  <c r="A42" i="5"/>
  <c r="BA19" i="1"/>
  <c r="C31" i="1"/>
  <c r="AQ38" i="1"/>
  <c r="A16" i="1"/>
  <c r="B31" i="7"/>
  <c r="AQ36" i="1"/>
  <c r="K42" i="7"/>
  <c r="AF31" i="3"/>
  <c r="C24" i="1"/>
  <c r="R21" i="1"/>
  <c r="V20" i="3"/>
  <c r="A22" i="15"/>
  <c r="C36" i="7"/>
  <c r="G43" i="5"/>
  <c r="R43" i="5"/>
  <c r="B24" i="7"/>
  <c r="C27" i="3"/>
  <c r="J32" i="1"/>
  <c r="AZ38" i="1"/>
  <c r="Z37" i="1"/>
  <c r="N35" i="1"/>
  <c r="AY35" i="1"/>
  <c r="J33" i="3"/>
  <c r="A19" i="10"/>
  <c r="J45" i="7"/>
  <c r="R26" i="3"/>
  <c r="J19" i="5"/>
  <c r="G37" i="3"/>
  <c r="V42" i="1"/>
  <c r="J20" i="7"/>
  <c r="A18" i="15"/>
  <c r="K36" i="6"/>
  <c r="A29" i="1"/>
  <c r="C32" i="3"/>
  <c r="R42" i="3"/>
  <c r="J33" i="6"/>
  <c r="A19" i="1"/>
  <c r="J22" i="6"/>
  <c r="A27" i="1"/>
  <c r="AI34" i="1"/>
  <c r="R31" i="1"/>
  <c r="R34" i="1"/>
  <c r="AE31" i="1"/>
  <c r="G28" i="5"/>
  <c r="AZ26" i="1"/>
  <c r="R22" i="3"/>
  <c r="C36" i="14"/>
  <c r="AE29" i="3"/>
  <c r="R40" i="1"/>
  <c r="C26" i="3"/>
  <c r="A45" i="10"/>
  <c r="B36" i="14"/>
  <c r="W35" i="1"/>
  <c r="C16" i="7"/>
  <c r="J18" i="1"/>
  <c r="N32" i="3"/>
  <c r="K35" i="5"/>
  <c r="C15" i="6"/>
  <c r="O19" i="3"/>
  <c r="S18" i="3"/>
  <c r="C22" i="10"/>
  <c r="B44" i="10"/>
  <c r="C41" i="3"/>
  <c r="A15" i="14"/>
  <c r="A21" i="7"/>
  <c r="K35" i="7"/>
  <c r="A28" i="6"/>
  <c r="Z18" i="1"/>
  <c r="AI37" i="1"/>
  <c r="N25" i="3"/>
  <c r="S30" i="1"/>
  <c r="B16" i="15"/>
  <c r="A25" i="6"/>
  <c r="B31" i="14"/>
  <c r="F42" i="3"/>
  <c r="A33" i="5"/>
  <c r="AN42" i="1"/>
  <c r="K18" i="3"/>
  <c r="F29" i="5"/>
  <c r="O23" i="5"/>
  <c r="A28" i="1"/>
  <c r="AA42" i="3"/>
  <c r="A25" i="5"/>
  <c r="A42" i="7"/>
  <c r="G34" i="3"/>
  <c r="AR19" i="1"/>
  <c r="AN33" i="1"/>
  <c r="J37" i="3"/>
  <c r="N15" i="5"/>
  <c r="AF35" i="3"/>
  <c r="R29" i="5"/>
  <c r="AF36" i="1"/>
  <c r="O27" i="3"/>
  <c r="S45" i="5"/>
  <c r="G24" i="3"/>
  <c r="S32" i="5"/>
  <c r="B22" i="15"/>
  <c r="J26" i="5"/>
  <c r="G35" i="6"/>
  <c r="S36" i="3"/>
  <c r="B15" i="10"/>
  <c r="K34" i="6"/>
  <c r="J20" i="3"/>
  <c r="V30" i="1"/>
  <c r="A31" i="7"/>
  <c r="N20" i="1"/>
  <c r="W41" i="1"/>
  <c r="F17" i="14"/>
  <c r="B45" i="14"/>
  <c r="J15" i="7"/>
  <c r="O37" i="1"/>
  <c r="J23" i="5"/>
  <c r="AE22" i="3"/>
  <c r="A18" i="7"/>
  <c r="O39" i="5"/>
  <c r="K35" i="1"/>
  <c r="AE35" i="1"/>
  <c r="B36" i="3"/>
  <c r="F16" i="3"/>
  <c r="A16" i="7"/>
  <c r="Z31" i="1"/>
  <c r="C22" i="3"/>
  <c r="B29" i="10"/>
  <c r="F35" i="6"/>
  <c r="Z44" i="3"/>
  <c r="O31" i="6"/>
  <c r="R41" i="1"/>
  <c r="N29" i="6"/>
  <c r="N28" i="3"/>
  <c r="N31" i="1"/>
  <c r="G29" i="3"/>
  <c r="K30" i="6"/>
  <c r="B36" i="10"/>
  <c r="J21" i="7"/>
  <c r="AN36" i="1"/>
  <c r="B41" i="14"/>
  <c r="AV43" i="1"/>
  <c r="B29" i="3"/>
  <c r="AA27" i="3"/>
  <c r="AY38" i="1"/>
  <c r="AR44" i="1"/>
  <c r="B33" i="7"/>
  <c r="G34" i="1"/>
  <c r="G42" i="6"/>
  <c r="AI22" i="1"/>
  <c r="O18" i="5"/>
  <c r="AE27" i="3"/>
  <c r="O45" i="1"/>
  <c r="AE26" i="1"/>
  <c r="K32" i="7"/>
  <c r="B17" i="10"/>
  <c r="C40" i="7"/>
  <c r="W24" i="1"/>
  <c r="B34" i="15"/>
  <c r="B17" i="15"/>
  <c r="B38" i="1"/>
  <c r="F45" i="5"/>
  <c r="N38" i="6"/>
  <c r="F36" i="1"/>
  <c r="A28" i="3"/>
  <c r="R43" i="3"/>
  <c r="K21" i="3"/>
  <c r="W38" i="3"/>
  <c r="AN26" i="1"/>
  <c r="A20" i="5"/>
  <c r="AF16" i="3"/>
  <c r="B15" i="7"/>
  <c r="Z42" i="1"/>
  <c r="G44" i="1"/>
  <c r="A20" i="15"/>
  <c r="V28" i="1"/>
  <c r="S23" i="1"/>
  <c r="C25" i="1"/>
  <c r="AI41" i="1"/>
  <c r="B36" i="6"/>
  <c r="J28" i="7"/>
  <c r="N23" i="6"/>
  <c r="R30" i="1"/>
  <c r="O38" i="3"/>
  <c r="AB29" i="3"/>
  <c r="R21" i="3"/>
  <c r="K38" i="1"/>
  <c r="S20" i="1"/>
  <c r="C37" i="14"/>
  <c r="B40" i="15"/>
  <c r="AF44" i="1"/>
  <c r="B17" i="3"/>
  <c r="K22" i="7"/>
  <c r="J26" i="1"/>
  <c r="A45" i="7"/>
  <c r="W38" i="1"/>
  <c r="W34" i="3"/>
  <c r="B16" i="6"/>
  <c r="BA44" i="1"/>
  <c r="G23" i="1"/>
  <c r="AZ34" i="1"/>
  <c r="A26" i="3"/>
  <c r="K31" i="3"/>
  <c r="C27" i="10"/>
  <c r="AQ26" i="1"/>
  <c r="V39" i="3"/>
  <c r="O18" i="1"/>
  <c r="AU38" i="3"/>
  <c r="N41" i="6"/>
  <c r="O21" i="3"/>
  <c r="AB37" i="3"/>
  <c r="N40" i="1"/>
  <c r="AV28" i="1"/>
  <c r="G21" i="1"/>
  <c r="Z24" i="3"/>
  <c r="AF44" i="3"/>
  <c r="F44" i="5"/>
  <c r="K23" i="1"/>
  <c r="AA41" i="1"/>
  <c r="N17" i="3"/>
  <c r="B27" i="5"/>
  <c r="A31" i="5"/>
  <c r="C25" i="6"/>
  <c r="J43" i="5"/>
  <c r="C30" i="14"/>
  <c r="G22" i="1"/>
  <c r="G32" i="3"/>
  <c r="AM42" i="1"/>
  <c r="AF25" i="3"/>
  <c r="F19" i="5"/>
  <c r="O36" i="6"/>
  <c r="AJ31" i="1"/>
  <c r="AN28" i="1"/>
  <c r="AU17" i="3"/>
  <c r="C27" i="14"/>
  <c r="AE16" i="3"/>
  <c r="R35" i="3"/>
  <c r="A18" i="14"/>
  <c r="K20" i="6"/>
  <c r="AB45" i="3"/>
  <c r="J36" i="3"/>
  <c r="W22" i="3"/>
  <c r="N33" i="1"/>
  <c r="O34" i="6"/>
  <c r="A28" i="10"/>
  <c r="J38" i="5"/>
  <c r="J21" i="3"/>
  <c r="AY22" i="1"/>
  <c r="O44" i="3"/>
  <c r="AU25" i="1"/>
  <c r="A37" i="7"/>
  <c r="J19" i="7"/>
  <c r="Z43" i="1"/>
  <c r="K27" i="1"/>
  <c r="S40" i="3"/>
  <c r="C16" i="10"/>
  <c r="F43" i="6"/>
  <c r="A39" i="10"/>
  <c r="AV29" i="1"/>
  <c r="S32" i="1"/>
  <c r="AY18" i="1"/>
  <c r="AE38" i="3"/>
  <c r="O19" i="5"/>
  <c r="AA44" i="1"/>
  <c r="C38" i="10"/>
  <c r="J20" i="5"/>
  <c r="J38" i="7"/>
  <c r="G16" i="7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AN35" i="1"/>
  <c r="B30" i="6"/>
  <c r="F37" i="5"/>
  <c r="A37" i="3"/>
  <c r="J26" i="3"/>
  <c r="B33" i="1"/>
  <c r="B15" i="3"/>
  <c r="C24" i="5"/>
  <c r="C19" i="6"/>
  <c r="B39" i="5"/>
  <c r="B15" i="15"/>
  <c r="R45" i="1"/>
  <c r="G42" i="5"/>
  <c r="AR28" i="1"/>
  <c r="C40" i="10"/>
  <c r="O28" i="3"/>
  <c r="AB15" i="3"/>
  <c r="F17" i="3"/>
  <c r="AA15" i="1"/>
  <c r="C42" i="14"/>
  <c r="K24" i="6"/>
  <c r="AA37" i="3"/>
  <c r="W31" i="1"/>
  <c r="K31" i="5"/>
  <c r="G15" i="14"/>
  <c r="B21" i="7"/>
  <c r="K28" i="3"/>
  <c r="AM37" i="1"/>
  <c r="BA35" i="1"/>
  <c r="N34" i="1"/>
  <c r="J34" i="6"/>
  <c r="G42" i="3"/>
  <c r="AA31" i="1"/>
  <c r="B27" i="3"/>
  <c r="O18" i="3"/>
  <c r="V29" i="3"/>
  <c r="S43" i="1"/>
  <c r="A19" i="14"/>
  <c r="B25" i="1"/>
  <c r="N21" i="1"/>
  <c r="J45" i="1"/>
  <c r="V21" i="3"/>
  <c r="J44" i="6"/>
  <c r="B41" i="3"/>
  <c r="N39" i="3"/>
  <c r="AI30" i="1"/>
  <c r="BA20" i="1"/>
  <c r="K16" i="5"/>
  <c r="C28" i="14"/>
  <c r="AY44" i="1"/>
  <c r="AA16" i="3"/>
  <c r="R41" i="3"/>
  <c r="A40" i="6"/>
  <c r="O16" i="5"/>
  <c r="C26" i="5"/>
  <c r="K20" i="7"/>
  <c r="AB16" i="3"/>
  <c r="C45" i="3"/>
  <c r="Z32" i="1"/>
  <c r="W25" i="3"/>
  <c r="J17" i="3"/>
  <c r="F36" i="5"/>
  <c r="K36" i="3"/>
  <c r="O33" i="6"/>
  <c r="V45" i="1"/>
  <c r="A36" i="7"/>
  <c r="AA40" i="3"/>
  <c r="Z30" i="1"/>
  <c r="AV44" i="1"/>
  <c r="C18" i="14"/>
  <c r="C42" i="5"/>
  <c r="B21" i="10"/>
  <c r="G29" i="1"/>
  <c r="G39" i="6"/>
  <c r="AF18" i="3"/>
  <c r="O26" i="5"/>
  <c r="K34" i="5"/>
  <c r="W24" i="3"/>
  <c r="AV17" i="1"/>
  <c r="C42" i="10"/>
  <c r="F42" i="5"/>
  <c r="G32" i="5"/>
  <c r="N40" i="3"/>
  <c r="G31" i="3"/>
  <c r="AF32" i="1"/>
  <c r="B29" i="6"/>
  <c r="C26" i="15"/>
  <c r="C36" i="5"/>
  <c r="AU17" i="1"/>
  <c r="Z35" i="1"/>
  <c r="AA36" i="1"/>
  <c r="Z36" i="1"/>
  <c r="BA37" i="1"/>
  <c r="A34" i="14"/>
  <c r="J33" i="5"/>
  <c r="AE45" i="3"/>
  <c r="S21" i="5"/>
  <c r="R16" i="1"/>
  <c r="W32" i="1"/>
  <c r="AF28" i="3"/>
  <c r="C35" i="14"/>
  <c r="G31" i="1"/>
  <c r="K29" i="5"/>
  <c r="O34" i="1"/>
  <c r="G23" i="3"/>
  <c r="J45" i="6"/>
  <c r="F44" i="7"/>
  <c r="B40" i="10"/>
  <c r="AR43" i="1"/>
  <c r="K28" i="7"/>
  <c r="N18" i="3"/>
  <c r="AE34" i="1"/>
  <c r="R23" i="3"/>
  <c r="K40" i="7"/>
  <c r="AZ37" i="1"/>
  <c r="J42" i="5"/>
  <c r="A27" i="3"/>
  <c r="AA29" i="1"/>
  <c r="W37" i="3"/>
  <c r="R24" i="1"/>
  <c r="B36" i="15"/>
  <c r="J43" i="6"/>
  <c r="N36" i="1"/>
  <c r="W36" i="3"/>
  <c r="G33" i="3"/>
  <c r="J45" i="3"/>
  <c r="K15" i="1"/>
  <c r="C44" i="3"/>
  <c r="S37" i="1"/>
  <c r="C20" i="15"/>
  <c r="C18" i="5"/>
  <c r="G15" i="5"/>
  <c r="AM38" i="1"/>
  <c r="AF30" i="3"/>
  <c r="G20" i="3"/>
  <c r="A37" i="15"/>
  <c r="W41" i="3"/>
  <c r="V19" i="3"/>
  <c r="N30" i="1"/>
  <c r="AA44" i="3"/>
  <c r="AF24" i="1"/>
  <c r="C22" i="6"/>
  <c r="C45" i="14"/>
  <c r="N22" i="6"/>
  <c r="B33" i="10"/>
  <c r="S37" i="3"/>
  <c r="W15" i="1"/>
  <c r="N29" i="3"/>
  <c r="N23" i="3"/>
  <c r="B28" i="15"/>
  <c r="AJ40" i="1"/>
  <c r="C17" i="5"/>
  <c r="AN40" i="1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B43" i="10"/>
  <c r="AF40" i="3"/>
  <c r="S23" i="5"/>
  <c r="N22" i="1"/>
  <c r="V15" i="1"/>
  <c r="AE43" i="1"/>
  <c r="AM17" i="1"/>
  <c r="R36" i="3"/>
  <c r="C18" i="10"/>
  <c r="W27" i="1"/>
  <c r="AN34" i="1"/>
  <c r="AR17" i="1"/>
  <c r="AZ36" i="1"/>
  <c r="N16" i="6"/>
  <c r="BA33" i="1"/>
  <c r="F32" i="5"/>
  <c r="Z26" i="3"/>
  <c r="A31" i="14"/>
  <c r="AV38" i="1"/>
  <c r="AE28" i="1"/>
  <c r="G34" i="6"/>
  <c r="K28" i="6"/>
  <c r="C38" i="3"/>
  <c r="A20" i="14"/>
  <c r="A23" i="1"/>
  <c r="B32" i="1"/>
  <c r="AF27" i="3"/>
  <c r="N19" i="3"/>
  <c r="N25" i="1"/>
  <c r="G23" i="6"/>
  <c r="AE21" i="3"/>
  <c r="G26" i="3"/>
  <c r="AJ19" i="1"/>
  <c r="G33" i="6"/>
  <c r="N34" i="6"/>
  <c r="K43" i="1"/>
  <c r="C25" i="10"/>
  <c r="AY23" i="1"/>
  <c r="Z37" i="3"/>
  <c r="J40" i="3"/>
  <c r="C15" i="1"/>
  <c r="A26" i="10"/>
  <c r="A40" i="15"/>
  <c r="R20" i="3"/>
  <c r="AM44" i="1"/>
  <c r="AB32" i="1"/>
  <c r="K21" i="1"/>
  <c r="AI24" i="1"/>
  <c r="Z27" i="3"/>
  <c r="AY33" i="1"/>
  <c r="J31" i="7"/>
  <c r="G26" i="6"/>
  <c r="AZ18" i="1"/>
  <c r="AA34" i="1"/>
  <c r="R27" i="1"/>
  <c r="B16" i="14"/>
  <c r="B40" i="3"/>
  <c r="B39" i="3"/>
  <c r="G16" i="14"/>
  <c r="K29" i="1"/>
  <c r="C34" i="7"/>
  <c r="AE37" i="3"/>
  <c r="AB41" i="1"/>
  <c r="O28" i="6"/>
  <c r="N40" i="5"/>
  <c r="A17" i="1"/>
  <c r="B35" i="7"/>
  <c r="K17" i="3"/>
  <c r="J30" i="1"/>
  <c r="F40" i="6"/>
  <c r="N27" i="1"/>
  <c r="V40" i="3"/>
  <c r="B44" i="3"/>
  <c r="K39" i="5"/>
  <c r="F45" i="6"/>
  <c r="AU41" i="1"/>
  <c r="Z20" i="1"/>
  <c r="O27" i="5"/>
  <c r="B35" i="6"/>
  <c r="C45" i="10"/>
  <c r="V30" i="3"/>
  <c r="V22" i="1"/>
  <c r="K16" i="6"/>
  <c r="B43" i="3"/>
  <c r="BA41" i="1"/>
  <c r="AI31" i="1"/>
  <c r="AB43" i="1"/>
  <c r="C20" i="1"/>
  <c r="R20" i="1"/>
  <c r="R39" i="5"/>
  <c r="AI15" i="1"/>
  <c r="AQ15" i="1"/>
  <c r="A27" i="7"/>
  <c r="J25" i="6"/>
  <c r="C27" i="7"/>
  <c r="K41" i="7"/>
  <c r="S43" i="5"/>
  <c r="W36" i="1"/>
  <c r="J35" i="6"/>
  <c r="V28" i="3"/>
  <c r="AF29" i="3"/>
  <c r="C40" i="6"/>
  <c r="B45" i="15"/>
  <c r="S27" i="5"/>
  <c r="A15" i="7"/>
  <c r="AR35" i="1"/>
  <c r="S18" i="5"/>
  <c r="C32" i="14"/>
  <c r="W45" i="1"/>
  <c r="R31" i="3"/>
  <c r="AQ37" i="1"/>
  <c r="S22" i="5"/>
  <c r="V27" i="3"/>
  <c r="Z29" i="1"/>
  <c r="AV30" i="1"/>
  <c r="N34" i="5"/>
  <c r="BA36" i="1"/>
  <c r="W23" i="3"/>
  <c r="G28" i="3"/>
  <c r="W19" i="1"/>
  <c r="F41" i="5"/>
  <c r="N35" i="3"/>
  <c r="W31" i="3"/>
  <c r="Z21" i="1"/>
  <c r="B41" i="15"/>
  <c r="N24" i="6"/>
  <c r="Z38" i="3"/>
  <c r="B24" i="15"/>
  <c r="A30" i="15"/>
  <c r="Z19" i="1"/>
  <c r="B35" i="10"/>
  <c r="A24" i="1"/>
  <c r="AE25" i="1"/>
  <c r="F42" i="1"/>
  <c r="R29" i="1"/>
  <c r="AY27" i="1"/>
  <c r="O43" i="1"/>
  <c r="R44" i="5"/>
  <c r="B20" i="1"/>
  <c r="AR29" i="1"/>
  <c r="C39" i="14"/>
  <c r="C35" i="5"/>
  <c r="B38" i="5"/>
  <c r="G43" i="6"/>
  <c r="G40" i="6"/>
  <c r="AR42" i="1"/>
  <c r="J32" i="3"/>
  <c r="C43" i="3"/>
  <c r="A15" i="5"/>
  <c r="S15" i="5"/>
  <c r="F19" i="3"/>
  <c r="AR27" i="1"/>
  <c r="F29" i="6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F43" i="14"/>
  <c r="G43" i="7"/>
  <c r="G43" i="14"/>
  <c r="I43" i="14" l="1"/>
  <c r="I47" i="14"/>
  <c r="I43" i="7"/>
  <c r="I47" i="7"/>
  <c r="H43" i="14"/>
  <c r="H47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H29" i="6"/>
  <c r="AT27" i="1"/>
  <c r="H19" i="3"/>
  <c r="V15" i="5"/>
  <c r="E47" i="3"/>
  <c r="E43" i="3"/>
  <c r="L32" i="3"/>
  <c r="AT42" i="1"/>
  <c r="I40" i="6"/>
  <c r="I47" i="6"/>
  <c r="I43" i="6"/>
  <c r="E35" i="5"/>
  <c r="E39" i="14"/>
  <c r="AT29" i="1"/>
  <c r="D20" i="1"/>
  <c r="T44" i="5"/>
  <c r="Q43" i="1"/>
  <c r="Q47" i="1"/>
  <c r="T29" i="1"/>
  <c r="H42" i="1"/>
  <c r="BH24" i="1"/>
  <c r="D35" i="10"/>
  <c r="W35" i="10" s="1"/>
  <c r="V30" i="15"/>
  <c r="D24" i="15"/>
  <c r="W24" i="15" s="1"/>
  <c r="P24" i="6"/>
  <c r="D41" i="15"/>
  <c r="W41" i="15" s="1"/>
  <c r="Y31" i="3"/>
  <c r="P35" i="3"/>
  <c r="H41" i="5"/>
  <c r="Y19" i="1"/>
  <c r="I28" i="3"/>
  <c r="Y23" i="3"/>
  <c r="BC36" i="1"/>
  <c r="P34" i="5"/>
  <c r="AX30" i="1"/>
  <c r="X27" i="3"/>
  <c r="U22" i="5"/>
  <c r="AS37" i="1"/>
  <c r="T31" i="3"/>
  <c r="Y45" i="1"/>
  <c r="E32" i="14"/>
  <c r="U18" i="5"/>
  <c r="AT35" i="1"/>
  <c r="V15" i="7"/>
  <c r="U27" i="5"/>
  <c r="D45" i="15"/>
  <c r="W45" i="15" s="1"/>
  <c r="E40" i="6"/>
  <c r="AH29" i="3"/>
  <c r="X28" i="3"/>
  <c r="L35" i="6"/>
  <c r="Y36" i="1"/>
  <c r="U47" i="5"/>
  <c r="U43" i="5"/>
  <c r="M41" i="7"/>
  <c r="E27" i="7"/>
  <c r="L25" i="6"/>
  <c r="V27" i="7"/>
  <c r="T39" i="5"/>
  <c r="T20" i="1"/>
  <c r="E20" i="1"/>
  <c r="AD43" i="1"/>
  <c r="AD47" i="1"/>
  <c r="AK31" i="1"/>
  <c r="BC41" i="1"/>
  <c r="D43" i="3"/>
  <c r="D47" i="3"/>
  <c r="M16" i="6"/>
  <c r="X30" i="3"/>
  <c r="E45" i="10"/>
  <c r="X45" i="10" s="1"/>
  <c r="D35" i="6"/>
  <c r="Q27" i="5"/>
  <c r="AW41" i="1"/>
  <c r="M39" i="5"/>
  <c r="D44" i="3"/>
  <c r="X40" i="3"/>
  <c r="P27" i="1"/>
  <c r="H40" i="6"/>
  <c r="L30" i="1"/>
  <c r="M17" i="3"/>
  <c r="D35" i="7"/>
  <c r="BH17" i="1"/>
  <c r="P40" i="5"/>
  <c r="Q28" i="6"/>
  <c r="AD41" i="1"/>
  <c r="I16" i="14"/>
  <c r="D39" i="3"/>
  <c r="D40" i="3"/>
  <c r="D16" i="14"/>
  <c r="T27" i="1"/>
  <c r="AC34" i="1"/>
  <c r="I26" i="6"/>
  <c r="L31" i="7"/>
  <c r="AK24" i="1"/>
  <c r="M21" i="1"/>
  <c r="AD32" i="1"/>
  <c r="AO44" i="1"/>
  <c r="T20" i="3"/>
  <c r="V40" i="15"/>
  <c r="V26" i="10"/>
  <c r="L40" i="3"/>
  <c r="E25" i="10"/>
  <c r="X25" i="10" s="1"/>
  <c r="M43" i="1"/>
  <c r="M47" i="1"/>
  <c r="I33" i="6"/>
  <c r="AL19" i="1"/>
  <c r="AG21" i="3"/>
  <c r="I23" i="6"/>
  <c r="P25" i="1"/>
  <c r="P19" i="3"/>
  <c r="AH27" i="3"/>
  <c r="D32" i="1"/>
  <c r="BH23" i="1"/>
  <c r="V20" i="14"/>
  <c r="M28" i="6"/>
  <c r="I34" i="6"/>
  <c r="AG28" i="1"/>
  <c r="AX38" i="1"/>
  <c r="V31" i="14"/>
  <c r="H32" i="5"/>
  <c r="BC33" i="1"/>
  <c r="P16" i="6"/>
  <c r="BB36" i="1"/>
  <c r="AT17" i="1"/>
  <c r="AP34" i="1"/>
  <c r="Y27" i="1"/>
  <c r="E18" i="10"/>
  <c r="X18" i="10" s="1"/>
  <c r="T36" i="3"/>
  <c r="AO17" i="1"/>
  <c r="AG43" i="1"/>
  <c r="P22" i="1"/>
  <c r="U23" i="5"/>
  <c r="AH40" i="3"/>
  <c r="D43" i="10"/>
  <c r="W43" i="10" s="1"/>
  <c r="D47" i="10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AP40" i="1"/>
  <c r="E17" i="5"/>
  <c r="AL40" i="1"/>
  <c r="D28" i="15"/>
  <c r="W28" i="15" s="1"/>
  <c r="P23" i="3"/>
  <c r="P29" i="3"/>
  <c r="U37" i="3"/>
  <c r="D33" i="10"/>
  <c r="W33" i="10" s="1"/>
  <c r="P22" i="6"/>
  <c r="E45" i="14"/>
  <c r="E22" i="6"/>
  <c r="AH24" i="1"/>
  <c r="AC44" i="3"/>
  <c r="X19" i="3"/>
  <c r="Y41" i="3"/>
  <c r="V37" i="15"/>
  <c r="I20" i="3"/>
  <c r="AH30" i="3"/>
  <c r="AO38" i="1"/>
  <c r="E18" i="5"/>
  <c r="E20" i="15"/>
  <c r="X20" i="15" s="1"/>
  <c r="U37" i="1"/>
  <c r="E44" i="3"/>
  <c r="L45" i="3"/>
  <c r="I33" i="3"/>
  <c r="Y36" i="3"/>
  <c r="P36" i="1"/>
  <c r="L43" i="6"/>
  <c r="L47" i="6"/>
  <c r="D36" i="15"/>
  <c r="W36" i="15" s="1"/>
  <c r="T24" i="1"/>
  <c r="Y37" i="3"/>
  <c r="AC29" i="1"/>
  <c r="BB37" i="1"/>
  <c r="M40" i="7"/>
  <c r="T23" i="3"/>
  <c r="P18" i="3"/>
  <c r="M28" i="7"/>
  <c r="AT43" i="1"/>
  <c r="D40" i="10"/>
  <c r="W40" i="10" s="1"/>
  <c r="L45" i="6"/>
  <c r="I23" i="3"/>
  <c r="Q34" i="1"/>
  <c r="M29" i="5"/>
  <c r="I31" i="1"/>
  <c r="E35" i="14"/>
  <c r="X35" i="14" s="1"/>
  <c r="AH28" i="3"/>
  <c r="Y32" i="1"/>
  <c r="T16" i="1"/>
  <c r="L33" i="5"/>
  <c r="V34" i="14"/>
  <c r="BC37" i="1"/>
  <c r="AC36" i="1"/>
  <c r="AW17" i="1"/>
  <c r="E36" i="5"/>
  <c r="D29" i="6"/>
  <c r="AH32" i="1"/>
  <c r="I31" i="3"/>
  <c r="P40" i="3"/>
  <c r="I32" i="5"/>
  <c r="H42" i="5"/>
  <c r="AX17" i="1"/>
  <c r="Y24" i="3"/>
  <c r="Q26" i="5"/>
  <c r="AH18" i="3"/>
  <c r="I39" i="6"/>
  <c r="I29" i="1"/>
  <c r="D21" i="10"/>
  <c r="W21" i="10" s="1"/>
  <c r="AX44" i="1"/>
  <c r="AC40" i="3"/>
  <c r="V36" i="7"/>
  <c r="X45" i="1"/>
  <c r="Q33" i="6"/>
  <c r="M36" i="3"/>
  <c r="H36" i="5"/>
  <c r="Y25" i="3"/>
  <c r="E45" i="3"/>
  <c r="AD16" i="3"/>
  <c r="M20" i="7"/>
  <c r="E26" i="5"/>
  <c r="Q16" i="5"/>
  <c r="V40" i="6"/>
  <c r="AC16" i="3"/>
  <c r="E28" i="14"/>
  <c r="X28" i="14" s="1"/>
  <c r="BC20" i="1"/>
  <c r="AK30" i="1"/>
  <c r="P39" i="3"/>
  <c r="D41" i="3"/>
  <c r="L44" i="6"/>
  <c r="X21" i="3"/>
  <c r="L45" i="1"/>
  <c r="P21" i="1"/>
  <c r="D25" i="1"/>
  <c r="V19" i="14"/>
  <c r="U43" i="1"/>
  <c r="U47" i="1"/>
  <c r="X29" i="3"/>
  <c r="Q18" i="3"/>
  <c r="D27" i="3"/>
  <c r="AC31" i="1"/>
  <c r="I42" i="3"/>
  <c r="L34" i="6"/>
  <c r="P34" i="1"/>
  <c r="BC35" i="1"/>
  <c r="AO37" i="1"/>
  <c r="M28" i="3"/>
  <c r="D21" i="7"/>
  <c r="M31" i="5"/>
  <c r="Y31" i="1"/>
  <c r="AC37" i="3"/>
  <c r="M24" i="6"/>
  <c r="H17" i="3"/>
  <c r="Q28" i="3"/>
  <c r="E40" i="10"/>
  <c r="X40" i="10" s="1"/>
  <c r="AT28" i="1"/>
  <c r="I42" i="5"/>
  <c r="T45" i="1"/>
  <c r="D39" i="5"/>
  <c r="E19" i="6"/>
  <c r="E24" i="5"/>
  <c r="D33" i="1"/>
  <c r="H37" i="5"/>
  <c r="D30" i="6"/>
  <c r="AP35" i="1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I16" i="7"/>
  <c r="L38" i="7"/>
  <c r="L20" i="5"/>
  <c r="E38" i="10"/>
  <c r="X38" i="10" s="1"/>
  <c r="AC44" i="1"/>
  <c r="Q19" i="5"/>
  <c r="AG38" i="3"/>
  <c r="U32" i="1"/>
  <c r="AX29" i="1"/>
  <c r="V39" i="10"/>
  <c r="H43" i="6"/>
  <c r="H47" i="6"/>
  <c r="E16" i="10"/>
  <c r="X16" i="10" s="1"/>
  <c r="U40" i="3"/>
  <c r="M27" i="1"/>
  <c r="L19" i="7"/>
  <c r="V37" i="7"/>
  <c r="AW25" i="1"/>
  <c r="Q44" i="3"/>
  <c r="L21" i="3"/>
  <c r="L38" i="5"/>
  <c r="V28" i="10"/>
  <c r="Q34" i="6"/>
  <c r="P33" i="1"/>
  <c r="Y22" i="3"/>
  <c r="L36" i="3"/>
  <c r="AD45" i="3"/>
  <c r="M20" i="6"/>
  <c r="V18" i="14"/>
  <c r="T35" i="3"/>
  <c r="E27" i="14"/>
  <c r="X27" i="14" s="1"/>
  <c r="AP28" i="1"/>
  <c r="AL31" i="1"/>
  <c r="Q36" i="6"/>
  <c r="H19" i="5"/>
  <c r="AH25" i="3"/>
  <c r="I32" i="3"/>
  <c r="I22" i="1"/>
  <c r="E30" i="14"/>
  <c r="X30" i="14" s="1"/>
  <c r="L43" i="5"/>
  <c r="E25" i="6"/>
  <c r="V31" i="5"/>
  <c r="D27" i="5"/>
  <c r="P17" i="3"/>
  <c r="AC41" i="1"/>
  <c r="M23" i="1"/>
  <c r="H44" i="5"/>
  <c r="AH44" i="3"/>
  <c r="I21" i="1"/>
  <c r="AX28" i="1"/>
  <c r="P40" i="1"/>
  <c r="AD37" i="3"/>
  <c r="Q21" i="3"/>
  <c r="P41" i="6"/>
  <c r="Q18" i="1"/>
  <c r="X39" i="3"/>
  <c r="E27" i="10"/>
  <c r="X27" i="10" s="1"/>
  <c r="M31" i="3"/>
  <c r="I23" i="1"/>
  <c r="BC44" i="1"/>
  <c r="D16" i="6"/>
  <c r="Y38" i="1"/>
  <c r="V45" i="7"/>
  <c r="L26" i="1"/>
  <c r="D17" i="3"/>
  <c r="AH44" i="1"/>
  <c r="D40" i="15"/>
  <c r="W40" i="15" s="1"/>
  <c r="E37" i="14"/>
  <c r="U20" i="1"/>
  <c r="T21" i="3"/>
  <c r="AD29" i="3"/>
  <c r="Q38" i="3"/>
  <c r="T30" i="1"/>
  <c r="P23" i="6"/>
  <c r="L28" i="7"/>
  <c r="D36" i="6"/>
  <c r="AK41" i="1"/>
  <c r="E25" i="1"/>
  <c r="U23" i="1"/>
  <c r="X28" i="1"/>
  <c r="V20" i="15"/>
  <c r="I44" i="1"/>
  <c r="AH16" i="3"/>
  <c r="V20" i="5"/>
  <c r="Y38" i="3"/>
  <c r="M21" i="3"/>
  <c r="T47" i="3"/>
  <c r="T43" i="3"/>
  <c r="H36" i="1"/>
  <c r="H45" i="5"/>
  <c r="D17" i="15"/>
  <c r="W17" i="15" s="1"/>
  <c r="Y24" i="1"/>
  <c r="E40" i="7"/>
  <c r="D17" i="10"/>
  <c r="W17" i="10" s="1"/>
  <c r="M32" i="7"/>
  <c r="AG26" i="1"/>
  <c r="Q45" i="1"/>
  <c r="AG27" i="3"/>
  <c r="I42" i="6"/>
  <c r="D33" i="7"/>
  <c r="AT44" i="1"/>
  <c r="AC27" i="3"/>
  <c r="D29" i="3"/>
  <c r="AX43" i="1"/>
  <c r="AX47" i="1"/>
  <c r="D41" i="14"/>
  <c r="AP36" i="1"/>
  <c r="L21" i="7"/>
  <c r="D36" i="10"/>
  <c r="W36" i="10" s="1"/>
  <c r="M30" i="6"/>
  <c r="I29" i="3"/>
  <c r="P31" i="1"/>
  <c r="P28" i="3"/>
  <c r="P29" i="6"/>
  <c r="T41" i="1"/>
  <c r="Q31" i="6"/>
  <c r="H35" i="6"/>
  <c r="D29" i="10"/>
  <c r="W29" i="10" s="1"/>
  <c r="E22" i="3"/>
  <c r="V16" i="7"/>
  <c r="H16" i="3"/>
  <c r="D36" i="3"/>
  <c r="AG35" i="1"/>
  <c r="M35" i="1"/>
  <c r="Q39" i="5"/>
  <c r="V18" i="7"/>
  <c r="AG22" i="3"/>
  <c r="L23" i="5"/>
  <c r="Q37" i="1"/>
  <c r="D45" i="14"/>
  <c r="H17" i="14"/>
  <c r="Y41" i="1"/>
  <c r="P20" i="1"/>
  <c r="V31" i="7"/>
  <c r="L20" i="3"/>
  <c r="U36" i="3"/>
  <c r="I35" i="6"/>
  <c r="U32" i="5"/>
  <c r="I24" i="3"/>
  <c r="U45" i="5"/>
  <c r="Q27" i="3"/>
  <c r="AH36" i="1"/>
  <c r="T29" i="5"/>
  <c r="AH35" i="3"/>
  <c r="L37" i="3"/>
  <c r="AP33" i="1"/>
  <c r="AT19" i="1"/>
  <c r="I34" i="3"/>
  <c r="V42" i="7"/>
  <c r="V25" i="5"/>
  <c r="AC42" i="3"/>
  <c r="BH28" i="1"/>
  <c r="Q23" i="5"/>
  <c r="H29" i="5"/>
  <c r="M18" i="3"/>
  <c r="AP42" i="1"/>
  <c r="V33" i="5"/>
  <c r="D31" i="14"/>
  <c r="V25" i="6"/>
  <c r="D16" i="15"/>
  <c r="W16" i="15" s="1"/>
  <c r="U30" i="1"/>
  <c r="P25" i="3"/>
  <c r="AK37" i="1"/>
  <c r="V28" i="6"/>
  <c r="M35" i="7"/>
  <c r="V21" i="7"/>
  <c r="V15" i="14"/>
  <c r="D44" i="10"/>
  <c r="W44" i="10" s="1"/>
  <c r="U18" i="3"/>
  <c r="Q19" i="3"/>
  <c r="M35" i="5"/>
  <c r="P32" i="3"/>
  <c r="E16" i="7"/>
  <c r="Y35" i="1"/>
  <c r="D36" i="14"/>
  <c r="W36" i="14" s="1"/>
  <c r="V45" i="10"/>
  <c r="T40" i="1"/>
  <c r="AG29" i="3"/>
  <c r="E36" i="14"/>
  <c r="X36" i="14" s="1"/>
  <c r="T22" i="3"/>
  <c r="I28" i="5"/>
  <c r="AG31" i="1"/>
  <c r="T34" i="1"/>
  <c r="T31" i="1"/>
  <c r="BH27" i="1"/>
  <c r="BH19" i="1"/>
  <c r="T42" i="3"/>
  <c r="E32" i="3"/>
  <c r="BH29" i="1"/>
  <c r="M36" i="6"/>
  <c r="V18" i="15"/>
  <c r="L20" i="7"/>
  <c r="I37" i="3"/>
  <c r="L19" i="5"/>
  <c r="L45" i="7"/>
  <c r="V19" i="10"/>
  <c r="L33" i="3"/>
  <c r="P35" i="1"/>
  <c r="BB38" i="1"/>
  <c r="L32" i="1"/>
  <c r="E27" i="3"/>
  <c r="D24" i="7"/>
  <c r="T43" i="5"/>
  <c r="T47" i="5"/>
  <c r="I43" i="5"/>
  <c r="I47" i="5"/>
  <c r="E36" i="7"/>
  <c r="V22" i="15"/>
  <c r="X20" i="3"/>
  <c r="T21" i="1"/>
  <c r="E24" i="1"/>
  <c r="AH31" i="3"/>
  <c r="M42" i="7"/>
  <c r="AS36" i="1"/>
  <c r="D31" i="7"/>
  <c r="BH16" i="1"/>
  <c r="AS38" i="1"/>
  <c r="E31" i="1"/>
  <c r="BC19" i="1"/>
  <c r="V42" i="5"/>
  <c r="L30" i="7"/>
  <c r="X34" i="1"/>
  <c r="L17" i="6"/>
  <c r="BH26" i="1"/>
  <c r="AL25" i="1"/>
  <c r="AX39" i="1"/>
  <c r="AK44" i="1"/>
  <c r="X45" i="3"/>
  <c r="H37" i="1"/>
  <c r="D44" i="1"/>
  <c r="P43" i="3"/>
  <c r="P47" i="3"/>
  <c r="P21" i="6"/>
  <c r="AL20" i="1"/>
  <c r="L30" i="5"/>
  <c r="U22" i="3"/>
  <c r="AC35" i="1"/>
  <c r="Q38" i="6"/>
  <c r="I38" i="3"/>
  <c r="Y44" i="1"/>
  <c r="Y16" i="1"/>
  <c r="U39" i="1"/>
  <c r="T44" i="3"/>
  <c r="AH39" i="1"/>
  <c r="V17" i="7"/>
  <c r="AT21" i="1"/>
  <c r="D30" i="10"/>
  <c r="W30" i="10" s="1"/>
  <c r="AO32" i="1"/>
  <c r="D18" i="10"/>
  <c r="W18" i="10" s="1"/>
  <c r="D36" i="5"/>
  <c r="V21" i="10"/>
  <c r="H25" i="1"/>
  <c r="Q39" i="3"/>
  <c r="AD18" i="3"/>
  <c r="D45" i="10"/>
  <c r="W45" i="10" s="1"/>
  <c r="T41" i="5"/>
  <c r="AD22" i="1"/>
  <c r="I43" i="3"/>
  <c r="I47" i="3"/>
  <c r="AH19" i="3"/>
  <c r="E47" i="1"/>
  <c r="E43" i="1"/>
  <c r="V21" i="15"/>
  <c r="BB44" i="1"/>
  <c r="V25" i="7"/>
  <c r="AP37" i="1"/>
  <c r="AW36" i="1"/>
  <c r="Y17" i="1"/>
  <c r="AK39" i="1"/>
  <c r="D37" i="14"/>
  <c r="W37" i="14" s="1"/>
  <c r="Q31" i="3"/>
  <c r="BC28" i="1"/>
  <c r="I18" i="1"/>
  <c r="AC19" i="1"/>
  <c r="AT32" i="1"/>
  <c r="V26" i="7"/>
  <c r="M17" i="5"/>
  <c r="AX32" i="1"/>
  <c r="V27" i="6"/>
  <c r="I41" i="5"/>
  <c r="AD21" i="1"/>
  <c r="I17" i="3"/>
  <c r="V20" i="7"/>
  <c r="D27" i="14"/>
  <c r="D37" i="10"/>
  <c r="W37" i="10" s="1"/>
  <c r="H40" i="3"/>
  <c r="Y40" i="3"/>
  <c r="V24" i="10"/>
  <c r="AT41" i="1"/>
  <c r="AT39" i="1"/>
  <c r="AH27" i="1"/>
  <c r="Q45" i="6"/>
  <c r="L33" i="1"/>
  <c r="D20" i="6"/>
  <c r="V45" i="6"/>
  <c r="Y33" i="1"/>
  <c r="Q39" i="6"/>
  <c r="Q29" i="6"/>
  <c r="Y18" i="1"/>
  <c r="H23" i="1"/>
  <c r="D26" i="14"/>
  <c r="AL23" i="1"/>
  <c r="D17" i="14"/>
  <c r="AS30" i="1"/>
  <c r="Q25" i="5"/>
  <c r="E21" i="3"/>
  <c r="L25" i="1"/>
  <c r="E19" i="15"/>
  <c r="X19" i="15" s="1"/>
  <c r="AH36" i="3"/>
  <c r="L28" i="5"/>
  <c r="D47" i="1"/>
  <c r="D43" i="1"/>
  <c r="T47" i="1"/>
  <c r="T43" i="1"/>
  <c r="T31" i="5"/>
  <c r="L43" i="7"/>
  <c r="L47" i="7"/>
  <c r="D29" i="7"/>
  <c r="AP32" i="1"/>
  <c r="T30" i="5"/>
  <c r="BC18" i="1"/>
  <c r="I45" i="1"/>
  <c r="E32" i="1"/>
  <c r="E35" i="3"/>
  <c r="V25" i="10"/>
  <c r="Q27" i="6"/>
  <c r="V32" i="6"/>
  <c r="U36" i="5"/>
  <c r="D37" i="7"/>
  <c r="V36" i="14"/>
  <c r="AD27" i="1"/>
  <c r="I18" i="3"/>
  <c r="D39" i="15"/>
  <c r="W39" i="15" s="1"/>
  <c r="E21" i="6"/>
  <c r="U28" i="1"/>
  <c r="AT25" i="1"/>
  <c r="AH17" i="3"/>
  <c r="M25" i="6"/>
  <c r="AC42" i="1"/>
  <c r="U27" i="3"/>
  <c r="BC38" i="1"/>
  <c r="AL45" i="1"/>
  <c r="I22" i="5"/>
  <c r="P27" i="3"/>
  <c r="AP27" i="1"/>
  <c r="V32" i="5"/>
  <c r="BB41" i="1"/>
  <c r="AD20" i="1"/>
  <c r="V41" i="14"/>
  <c r="D20" i="15"/>
  <c r="W20" i="15" s="1"/>
  <c r="E39" i="3"/>
  <c r="I37" i="5"/>
  <c r="AG37" i="1"/>
  <c r="D21" i="6"/>
  <c r="D20" i="10"/>
  <c r="W20" i="10" s="1"/>
  <c r="BH44" i="1"/>
  <c r="AS40" i="1"/>
  <c r="D20" i="7"/>
  <c r="D40" i="14"/>
  <c r="W40" i="14" s="1"/>
  <c r="D30" i="14"/>
  <c r="W30" i="14" s="1"/>
  <c r="M29" i="7"/>
  <c r="T23" i="5"/>
  <c r="Y26" i="1"/>
  <c r="U25" i="5"/>
  <c r="V33" i="6"/>
  <c r="V20" i="10"/>
  <c r="E17" i="10"/>
  <c r="X17" i="10" s="1"/>
  <c r="E31" i="5"/>
  <c r="BB27" i="1"/>
  <c r="AD35" i="1"/>
  <c r="D35" i="5"/>
  <c r="P17" i="6"/>
  <c r="U38" i="1"/>
  <c r="D34" i="3"/>
  <c r="D19" i="3"/>
  <c r="L45" i="5"/>
  <c r="P32" i="5"/>
  <c r="Q26" i="1"/>
  <c r="E21" i="14"/>
  <c r="X21" i="14" s="1"/>
  <c r="U17" i="3"/>
  <c r="V29" i="5"/>
  <c r="T42" i="5"/>
  <c r="H37" i="3"/>
  <c r="L23" i="3"/>
  <c r="H44" i="3"/>
  <c r="L29" i="5"/>
  <c r="E44" i="1"/>
  <c r="V22" i="14"/>
  <c r="H23" i="5"/>
  <c r="L37" i="7"/>
  <c r="I41" i="6"/>
  <c r="I24" i="6"/>
  <c r="AX23" i="1"/>
  <c r="I36" i="3"/>
  <c r="BB47" i="1"/>
  <c r="BB43" i="1"/>
  <c r="AP21" i="1"/>
  <c r="Q23" i="3"/>
  <c r="P28" i="6"/>
  <c r="X27" i="1"/>
  <c r="H34" i="5"/>
  <c r="I45" i="7"/>
  <c r="L37" i="1"/>
  <c r="Y25" i="1"/>
  <c r="D29" i="14"/>
  <c r="W29" i="14" s="1"/>
  <c r="AS23" i="1"/>
  <c r="AH38" i="1"/>
  <c r="V40" i="5"/>
  <c r="T33" i="1"/>
  <c r="Y45" i="3"/>
  <c r="AX25" i="1"/>
  <c r="D30" i="7"/>
  <c r="P42" i="5"/>
  <c r="AC41" i="3"/>
  <c r="Q42" i="5"/>
  <c r="AP45" i="1"/>
  <c r="D25" i="15"/>
  <c r="W25" i="15" s="1"/>
  <c r="D24" i="6"/>
  <c r="T17" i="5"/>
  <c r="I25" i="6"/>
  <c r="V39" i="14"/>
  <c r="L36" i="1"/>
  <c r="Q40" i="6"/>
  <c r="H40" i="5"/>
  <c r="H33" i="3"/>
  <c r="M41" i="3"/>
  <c r="L27" i="1"/>
  <c r="H45" i="7"/>
  <c r="M44" i="1"/>
  <c r="I19" i="5"/>
  <c r="I44" i="6"/>
  <c r="H30" i="5"/>
  <c r="X40" i="1"/>
  <c r="AS31" i="1"/>
  <c r="AW19" i="1"/>
  <c r="Y21" i="3"/>
  <c r="I45" i="6"/>
  <c r="BH18" i="1"/>
  <c r="X37" i="1"/>
  <c r="Q25" i="1"/>
  <c r="X23" i="1"/>
  <c r="P19" i="5"/>
  <c r="I21" i="6"/>
  <c r="E24" i="14"/>
  <c r="X24" i="14" s="1"/>
  <c r="L29" i="7"/>
  <c r="Q30" i="1"/>
  <c r="V23" i="6"/>
  <c r="AH24" i="3"/>
  <c r="L18" i="6"/>
  <c r="BB21" i="1"/>
  <c r="Q19" i="6"/>
  <c r="V17" i="6"/>
  <c r="L41" i="6"/>
  <c r="V38" i="10"/>
  <c r="BC26" i="1"/>
  <c r="D39" i="10"/>
  <c r="W39" i="10" s="1"/>
  <c r="Y40" i="1"/>
  <c r="V24" i="14"/>
  <c r="Y42" i="1"/>
  <c r="H38" i="1"/>
  <c r="M17" i="1"/>
  <c r="L39" i="5"/>
  <c r="L23" i="6"/>
  <c r="BC22" i="1"/>
  <c r="H16" i="5"/>
  <c r="H24" i="1"/>
  <c r="P16" i="5"/>
  <c r="P44" i="1"/>
  <c r="P25" i="6"/>
  <c r="L37" i="5"/>
  <c r="Y28" i="3"/>
  <c r="D24" i="10"/>
  <c r="W24" i="10" s="1"/>
  <c r="I17" i="1"/>
  <c r="P32" i="1"/>
  <c r="V42" i="10"/>
  <c r="AO16" i="1"/>
  <c r="P28" i="1"/>
  <c r="AG24" i="3"/>
  <c r="AC28" i="3"/>
  <c r="AO23" i="1"/>
  <c r="AC37" i="1"/>
  <c r="L39" i="7"/>
  <c r="M18" i="5"/>
  <c r="T38" i="5"/>
  <c r="D40" i="6"/>
  <c r="E36" i="3"/>
  <c r="U36" i="1"/>
  <c r="Q41" i="6"/>
  <c r="D47" i="6"/>
  <c r="D43" i="6"/>
  <c r="AO33" i="1"/>
  <c r="BH37" i="1"/>
  <c r="I35" i="5"/>
  <c r="D27" i="7"/>
  <c r="E19" i="14"/>
  <c r="X19" i="14" s="1"/>
  <c r="M39" i="6"/>
  <c r="BB42" i="1"/>
  <c r="AK20" i="1"/>
  <c r="AD33" i="3"/>
  <c r="Q47" i="6"/>
  <c r="Q43" i="6"/>
  <c r="T29" i="3"/>
  <c r="Q20" i="6"/>
  <c r="V39" i="6"/>
  <c r="D19" i="1"/>
  <c r="AC21" i="1"/>
  <c r="AL24" i="1"/>
  <c r="Q21" i="6"/>
  <c r="M21" i="6"/>
  <c r="Q44" i="5"/>
  <c r="L36" i="5"/>
  <c r="Q40" i="3"/>
  <c r="D28" i="1"/>
  <c r="X16" i="1"/>
  <c r="M25" i="5"/>
  <c r="E23" i="7"/>
  <c r="I16" i="6"/>
  <c r="AW40" i="1"/>
  <c r="E20" i="6"/>
  <c r="BC39" i="1"/>
  <c r="AG34" i="3"/>
  <c r="BB24" i="1"/>
  <c r="V31" i="6"/>
  <c r="M30" i="1"/>
  <c r="AT22" i="1"/>
  <c r="D20" i="14"/>
  <c r="W20" i="14" s="1"/>
  <c r="V28" i="14"/>
  <c r="Q28" i="5"/>
  <c r="E36" i="15"/>
  <c r="X36" i="15" s="1"/>
  <c r="Q22" i="1"/>
  <c r="Y39" i="3"/>
  <c r="V41" i="6"/>
  <c r="BC23" i="1"/>
  <c r="AG38" i="1"/>
  <c r="E28" i="5"/>
  <c r="X20" i="1"/>
  <c r="D39" i="6"/>
  <c r="H44" i="14"/>
  <c r="E37" i="1"/>
  <c r="AH28" i="1"/>
  <c r="M22" i="6"/>
  <c r="Q24" i="1"/>
  <c r="U33" i="3"/>
  <c r="V23" i="10"/>
  <c r="V25" i="15"/>
  <c r="U29" i="3"/>
  <c r="AW26" i="1"/>
  <c r="M34" i="3"/>
  <c r="X33" i="1"/>
  <c r="L16" i="7"/>
  <c r="E20" i="14"/>
  <c r="X20" i="14" s="1"/>
  <c r="D30" i="3"/>
  <c r="D33" i="3"/>
  <c r="U23" i="3"/>
  <c r="E17" i="7"/>
  <c r="V30" i="14"/>
  <c r="Q45" i="3"/>
  <c r="AK26" i="1"/>
  <c r="U45" i="3"/>
  <c r="AP22" i="1"/>
  <c r="H31" i="5"/>
  <c r="AC29" i="3"/>
  <c r="AP43" i="1"/>
  <c r="AK28" i="1"/>
  <c r="AK32" i="1"/>
  <c r="E20" i="7"/>
  <c r="X20" i="7" s="1"/>
  <c r="T35" i="1"/>
  <c r="P39" i="5"/>
  <c r="D44" i="14"/>
  <c r="L36" i="6"/>
  <c r="T40" i="5"/>
  <c r="D45" i="7"/>
  <c r="AG33" i="3"/>
  <c r="D23" i="7"/>
  <c r="H36" i="3"/>
  <c r="U26" i="5"/>
  <c r="E23" i="15"/>
  <c r="X23" i="15" s="1"/>
  <c r="Q20" i="3"/>
  <c r="L38" i="3"/>
  <c r="M29" i="6"/>
  <c r="AK35" i="1"/>
  <c r="H47" i="5"/>
  <c r="H43" i="5"/>
  <c r="M19" i="5"/>
  <c r="AD40" i="3"/>
  <c r="T25" i="5"/>
  <c r="AH37" i="1"/>
  <c r="D34" i="10"/>
  <c r="W34" i="10" s="1"/>
  <c r="AK23" i="1"/>
  <c r="D22" i="7"/>
  <c r="H28" i="1"/>
  <c r="Y37" i="1"/>
  <c r="V44" i="7"/>
  <c r="P43" i="6"/>
  <c r="P47" i="6"/>
  <c r="AW42" i="1"/>
  <c r="E27" i="6"/>
  <c r="I21" i="5"/>
  <c r="AX27" i="1"/>
  <c r="BB22" i="1"/>
  <c r="Q37" i="6"/>
  <c r="M40" i="1"/>
  <c r="V45" i="15"/>
  <c r="P31" i="6"/>
  <c r="V15" i="10"/>
  <c r="M39" i="3"/>
  <c r="AL37" i="1"/>
  <c r="T19" i="3"/>
  <c r="M19" i="7"/>
  <c r="I25" i="5"/>
  <c r="AC20" i="1"/>
  <c r="V44" i="6"/>
  <c r="U27" i="1"/>
  <c r="H33" i="5"/>
  <c r="BC25" i="1"/>
  <c r="AT45" i="1"/>
  <c r="E44" i="7"/>
  <c r="H31" i="1"/>
  <c r="L40" i="5"/>
  <c r="V34" i="5"/>
  <c r="L32" i="5"/>
  <c r="AC26" i="1"/>
  <c r="E20" i="5"/>
  <c r="BC27" i="1"/>
  <c r="M44" i="7"/>
  <c r="H16" i="14"/>
  <c r="U32" i="3"/>
  <c r="E45" i="7"/>
  <c r="Q29" i="1"/>
  <c r="H29" i="1"/>
  <c r="AS16" i="1"/>
  <c r="AW24" i="1"/>
  <c r="D23" i="1"/>
  <c r="AK25" i="1"/>
  <c r="BH34" i="1"/>
  <c r="D39" i="14"/>
  <c r="D43" i="7"/>
  <c r="D47" i="7"/>
  <c r="M28" i="5"/>
  <c r="T36" i="1"/>
  <c r="E47" i="6"/>
  <c r="E43" i="6"/>
  <c r="M24" i="7"/>
  <c r="AC25" i="1"/>
  <c r="D28" i="6"/>
  <c r="E25" i="5"/>
  <c r="E36" i="1"/>
  <c r="D21" i="1"/>
  <c r="L40" i="7"/>
  <c r="D19" i="15"/>
  <c r="W19" i="15" s="1"/>
  <c r="P17" i="1"/>
  <c r="Q36" i="1"/>
  <c r="D23" i="5"/>
  <c r="Q16" i="6"/>
  <c r="V34" i="15"/>
  <c r="AO27" i="1"/>
  <c r="L29" i="1"/>
  <c r="M27" i="3"/>
  <c r="Q17" i="1"/>
  <c r="L18" i="3"/>
  <c r="Q31" i="5"/>
  <c r="V38" i="14"/>
  <c r="L31" i="6"/>
  <c r="H28" i="5"/>
  <c r="Q33" i="1"/>
  <c r="E33" i="15"/>
  <c r="X33" i="15" s="1"/>
  <c r="U41" i="5"/>
  <c r="P24" i="3"/>
  <c r="U17" i="5"/>
  <c r="AD16" i="1"/>
  <c r="D28" i="5"/>
  <c r="I26" i="5"/>
  <c r="AD20" i="3"/>
  <c r="V19" i="5"/>
  <c r="V40" i="10"/>
  <c r="D23" i="3"/>
  <c r="M41" i="6"/>
  <c r="D18" i="14"/>
  <c r="W18" i="14" s="1"/>
  <c r="I40" i="1"/>
  <c r="I45" i="14"/>
  <c r="Q39" i="1"/>
  <c r="AT40" i="1"/>
  <c r="U34" i="3"/>
  <c r="U31" i="1"/>
  <c r="AG20" i="3"/>
  <c r="AC39" i="1"/>
  <c r="BH39" i="1"/>
  <c r="U16" i="3"/>
  <c r="D25" i="14"/>
  <c r="W25" i="14" s="1"/>
  <c r="U45" i="1"/>
  <c r="I20" i="6"/>
  <c r="L22" i="7"/>
  <c r="M17" i="6"/>
  <c r="M31" i="1"/>
  <c r="P45" i="5"/>
  <c r="AT36" i="1"/>
  <c r="E33" i="5"/>
  <c r="L27" i="5"/>
  <c r="P38" i="5"/>
  <c r="Q42" i="6"/>
  <c r="V36" i="15"/>
  <c r="Q33" i="3"/>
  <c r="AW18" i="1"/>
  <c r="AC43" i="3"/>
  <c r="AC47" i="3"/>
  <c r="U39" i="3"/>
  <c r="T42" i="1"/>
  <c r="AD30" i="3"/>
  <c r="AW31" i="1"/>
  <c r="AG29" i="1"/>
  <c r="E21" i="7"/>
  <c r="L20" i="1"/>
  <c r="E27" i="15"/>
  <c r="X27" i="15" s="1"/>
  <c r="E23" i="1"/>
  <c r="V31" i="10"/>
  <c r="P33" i="5"/>
  <c r="AC30" i="1"/>
  <c r="T16" i="3"/>
  <c r="V37" i="5"/>
  <c r="V33" i="15"/>
  <c r="AK29" i="1"/>
  <c r="T28" i="1"/>
  <c r="D18" i="5"/>
  <c r="M20" i="3"/>
  <c r="T20" i="5"/>
  <c r="I31" i="5"/>
  <c r="Y23" i="1"/>
  <c r="Q21" i="1"/>
  <c r="BC17" i="1"/>
  <c r="V43" i="14"/>
  <c r="BC34" i="1"/>
  <c r="BC29" i="1"/>
  <c r="Y20" i="3"/>
  <c r="Q41" i="5"/>
  <c r="D37" i="6"/>
  <c r="T33" i="3"/>
  <c r="AD31" i="3"/>
  <c r="E34" i="10"/>
  <c r="X34" i="10" s="1"/>
  <c r="M25" i="7"/>
  <c r="P30" i="3"/>
  <c r="X24" i="1"/>
  <c r="H31" i="3"/>
  <c r="H47" i="1"/>
  <c r="H43" i="1"/>
  <c r="V30" i="10"/>
  <c r="V44" i="10"/>
  <c r="E31" i="6"/>
  <c r="M39" i="1"/>
  <c r="AP44" i="1"/>
  <c r="Q41" i="1"/>
  <c r="AG39" i="1"/>
  <c r="Q32" i="3"/>
  <c r="Y20" i="1"/>
  <c r="P24" i="5"/>
  <c r="L29" i="3"/>
  <c r="AC38" i="3"/>
  <c r="I36" i="6"/>
  <c r="E44" i="6"/>
  <c r="T39" i="1"/>
  <c r="I40" i="5"/>
  <c r="D31" i="15"/>
  <c r="W31" i="15" s="1"/>
  <c r="I32" i="6"/>
  <c r="AC32" i="1"/>
  <c r="M21" i="5"/>
  <c r="E20" i="10"/>
  <c r="X20" i="10" s="1"/>
  <c r="I35" i="1"/>
  <c r="V29" i="14"/>
  <c r="AK45" i="1"/>
  <c r="U43" i="3"/>
  <c r="U47" i="3"/>
  <c r="AG23" i="1"/>
  <c r="D19" i="6"/>
  <c r="E16" i="3"/>
  <c r="P20" i="6"/>
  <c r="AW32" i="1"/>
  <c r="AX26" i="1"/>
  <c r="AG19" i="3"/>
  <c r="D44" i="5"/>
  <c r="U44" i="1"/>
  <c r="AO45" i="1"/>
  <c r="M36" i="7"/>
  <c r="AH38" i="3"/>
  <c r="D40" i="7"/>
  <c r="H20" i="1"/>
  <c r="AT31" i="1"/>
  <c r="Q30" i="3"/>
  <c r="AX18" i="1"/>
  <c r="E45" i="5"/>
  <c r="H35" i="5"/>
  <c r="M32" i="5"/>
  <c r="L40" i="6"/>
  <c r="AL26" i="1"/>
  <c r="Q22" i="6"/>
  <c r="V30" i="5"/>
  <c r="D35" i="15"/>
  <c r="W35" i="15" s="1"/>
  <c r="AD38" i="3"/>
  <c r="V35" i="7"/>
  <c r="E31" i="10"/>
  <c r="X31" i="10" s="1"/>
  <c r="V22" i="7"/>
  <c r="V43" i="7"/>
  <c r="AD31" i="1"/>
  <c r="AP20" i="1"/>
  <c r="BC16" i="1"/>
  <c r="AD45" i="1"/>
  <c r="V35" i="6"/>
  <c r="D24" i="3"/>
  <c r="AW43" i="1"/>
  <c r="I30" i="3"/>
  <c r="X31" i="1"/>
  <c r="AK27" i="1"/>
  <c r="X36" i="3"/>
  <c r="M43" i="3"/>
  <c r="M47" i="3"/>
  <c r="M27" i="6"/>
  <c r="T16" i="5"/>
  <c r="H38" i="5"/>
  <c r="Q47" i="3"/>
  <c r="Q43" i="3"/>
  <c r="D34" i="1"/>
  <c r="E20" i="3"/>
  <c r="I20" i="5"/>
  <c r="D26" i="15"/>
  <c r="W26" i="15" s="1"/>
  <c r="I36" i="5"/>
  <c r="BH35" i="1"/>
  <c r="V37" i="6"/>
  <c r="AX24" i="1"/>
  <c r="I17" i="6"/>
  <c r="BC30" i="1"/>
  <c r="AL27" i="1"/>
  <c r="T22" i="1"/>
  <c r="E21" i="15"/>
  <c r="X21" i="15" s="1"/>
  <c r="V40" i="14"/>
  <c r="P44" i="6"/>
  <c r="V38" i="7"/>
  <c r="AL39" i="1"/>
  <c r="I19" i="1"/>
  <c r="V37" i="14"/>
  <c r="E24" i="6"/>
  <c r="E29" i="15"/>
  <c r="X29" i="15" s="1"/>
  <c r="Q29" i="3"/>
  <c r="M45" i="6"/>
  <c r="H45" i="3"/>
  <c r="E40" i="14"/>
  <c r="X40" i="14" s="1"/>
  <c r="T44" i="1"/>
  <c r="AW22" i="1"/>
  <c r="P37" i="5"/>
  <c r="Q17" i="6"/>
  <c r="E44" i="14"/>
  <c r="Q40" i="1"/>
  <c r="AX37" i="1"/>
  <c r="AD44" i="1"/>
  <c r="E33" i="3"/>
  <c r="AC33" i="1"/>
  <c r="AG36" i="1"/>
  <c r="E45" i="1"/>
  <c r="AD17" i="3"/>
  <c r="L35" i="3"/>
  <c r="U29" i="1"/>
  <c r="D36" i="7"/>
  <c r="L24" i="5"/>
  <c r="D47" i="14"/>
  <c r="W47" i="14" s="1"/>
  <c r="D43" i="14"/>
  <c r="W43" i="14" s="1"/>
  <c r="H19" i="1"/>
  <c r="L34" i="7"/>
  <c r="M16" i="7"/>
  <c r="AK17" i="1"/>
  <c r="M36" i="5"/>
  <c r="M40" i="6"/>
  <c r="L42" i="1"/>
  <c r="T32" i="1"/>
  <c r="E32" i="10"/>
  <c r="X32" i="10" s="1"/>
  <c r="AT18" i="1"/>
  <c r="AC31" i="3"/>
  <c r="E24" i="3"/>
  <c r="AW20" i="1"/>
  <c r="AG17" i="1"/>
  <c r="H33" i="6"/>
  <c r="D32" i="7"/>
  <c r="V44" i="15"/>
  <c r="E17" i="15"/>
  <c r="X17" i="15" s="1"/>
  <c r="E29" i="7"/>
  <c r="L28" i="1"/>
  <c r="D20" i="3"/>
  <c r="BC21" i="1"/>
  <c r="AW35" i="1"/>
  <c r="AL32" i="1"/>
  <c r="D32" i="3"/>
  <c r="M17" i="7"/>
  <c r="D16" i="10"/>
  <c r="W16" i="10" s="1"/>
  <c r="D35" i="3"/>
  <c r="Q32" i="5"/>
  <c r="D44" i="6"/>
  <c r="AH37" i="3"/>
  <c r="Q32" i="6"/>
  <c r="P41" i="5"/>
  <c r="E35" i="1"/>
  <c r="H39" i="6"/>
  <c r="AP29" i="1"/>
  <c r="M26" i="7"/>
  <c r="AW27" i="1"/>
  <c r="H21" i="3"/>
  <c r="AD44" i="3"/>
  <c r="D40" i="5"/>
  <c r="L35" i="5"/>
  <c r="H30" i="1"/>
  <c r="L41" i="1"/>
  <c r="P23" i="5"/>
  <c r="AK47" i="1"/>
  <c r="AK43" i="1"/>
  <c r="M31" i="7"/>
  <c r="T37" i="5"/>
  <c r="BB35" i="1"/>
  <c r="M41" i="1"/>
  <c r="E29" i="14"/>
  <c r="AK16" i="1"/>
  <c r="D25" i="3"/>
  <c r="Q35" i="6"/>
  <c r="D34" i="7"/>
  <c r="V32" i="10"/>
  <c r="D23" i="10"/>
  <c r="W23" i="10" s="1"/>
  <c r="M29" i="3"/>
  <c r="AC40" i="1"/>
  <c r="E36" i="6"/>
  <c r="X36" i="6" s="1"/>
  <c r="AP30" i="1"/>
  <c r="AX40" i="1"/>
  <c r="AH45" i="3"/>
  <c r="M44" i="6"/>
  <c r="M23" i="7"/>
  <c r="AO36" i="1"/>
  <c r="E32" i="15"/>
  <c r="X32" i="15" s="1"/>
  <c r="P41" i="1"/>
  <c r="E40" i="15"/>
  <c r="X40" i="15" s="1"/>
  <c r="H44" i="1"/>
  <c r="AS47" i="1"/>
  <c r="AS43" i="1"/>
  <c r="E33" i="10"/>
  <c r="X33" i="10" s="1"/>
  <c r="X23" i="3"/>
  <c r="H21" i="6"/>
  <c r="D27" i="1"/>
  <c r="BC40" i="1"/>
  <c r="H20" i="3"/>
  <c r="AW21" i="1"/>
  <c r="AP41" i="1"/>
  <c r="V26" i="6"/>
  <c r="AD27" i="3"/>
  <c r="D39" i="7"/>
  <c r="AD23" i="1"/>
  <c r="AK36" i="1"/>
  <c r="D19" i="7"/>
  <c r="D36" i="1"/>
  <c r="E39" i="1"/>
  <c r="M18" i="6"/>
  <c r="L43" i="1"/>
  <c r="L47" i="1"/>
  <c r="AH31" i="1"/>
  <c r="L44" i="7"/>
  <c r="Q27" i="1"/>
  <c r="U44" i="5"/>
  <c r="H36" i="6"/>
  <c r="BH38" i="1"/>
  <c r="Q20" i="5"/>
  <c r="X32" i="3"/>
  <c r="BB28" i="1"/>
  <c r="U16" i="1"/>
  <c r="AK42" i="1"/>
  <c r="T32" i="5"/>
  <c r="V16" i="14"/>
  <c r="AD40" i="1"/>
  <c r="L19" i="6"/>
  <c r="AG32" i="3"/>
  <c r="H20" i="6"/>
  <c r="BH20" i="1"/>
  <c r="H16" i="1"/>
  <c r="E44" i="5"/>
  <c r="Q24" i="3"/>
  <c r="E39" i="6"/>
  <c r="X39" i="6" s="1"/>
  <c r="V34" i="7"/>
  <c r="M19" i="6"/>
  <c r="I18" i="5"/>
  <c r="I23" i="5"/>
  <c r="M42" i="1"/>
  <c r="Q45" i="5"/>
  <c r="D18" i="15"/>
  <c r="W18" i="15" s="1"/>
  <c r="V24" i="6"/>
  <c r="L16" i="1"/>
  <c r="I27" i="1"/>
  <c r="D26" i="1"/>
  <c r="AD32" i="3"/>
  <c r="AG28" i="3"/>
  <c r="E38" i="1"/>
  <c r="L40" i="1"/>
  <c r="Q23" i="1"/>
  <c r="AH40" i="1"/>
  <c r="U35" i="5"/>
  <c r="L39" i="6"/>
  <c r="V28" i="15"/>
  <c r="E24" i="15"/>
  <c r="X24" i="15" s="1"/>
  <c r="P26" i="3"/>
  <c r="V35" i="14"/>
  <c r="D32" i="5"/>
  <c r="D28" i="7"/>
  <c r="D38" i="6"/>
  <c r="M18" i="7"/>
  <c r="BH15" i="1"/>
  <c r="T28" i="5"/>
  <c r="I27" i="5"/>
  <c r="M19" i="3"/>
  <c r="M30" i="3"/>
  <c r="H23" i="6"/>
  <c r="V27" i="5"/>
  <c r="BB40" i="1"/>
  <c r="M35" i="6"/>
  <c r="V19" i="7"/>
  <c r="Y26" i="3"/>
  <c r="BH22" i="1"/>
  <c r="M20" i="5"/>
  <c r="L16" i="6"/>
  <c r="E38" i="14"/>
  <c r="X38" i="14" s="1"/>
  <c r="P44" i="5"/>
  <c r="P36" i="5"/>
  <c r="E16" i="14"/>
  <c r="X16" i="14" s="1"/>
  <c r="Q30" i="6"/>
  <c r="L24" i="6"/>
  <c r="P35" i="5"/>
  <c r="E26" i="6"/>
  <c r="AG45" i="1"/>
  <c r="D18" i="3"/>
  <c r="P31" i="3"/>
  <c r="AD19" i="3"/>
  <c r="H19" i="6"/>
  <c r="I44" i="14"/>
  <c r="U44" i="3"/>
  <c r="L35" i="1"/>
  <c r="X31" i="3"/>
  <c r="AX36" i="1"/>
  <c r="Y39" i="1"/>
  <c r="E23" i="3"/>
  <c r="H22" i="6"/>
  <c r="E44" i="10"/>
  <c r="X44" i="10" s="1"/>
  <c r="V15" i="6"/>
  <c r="M26" i="5"/>
  <c r="M42" i="6"/>
  <c r="D23" i="14"/>
  <c r="W23" i="14" s="1"/>
  <c r="D26" i="3"/>
  <c r="BC24" i="1"/>
  <c r="BH32" i="1"/>
  <c r="V24" i="15"/>
  <c r="M24" i="5"/>
  <c r="AC24" i="3"/>
  <c r="E24" i="10"/>
  <c r="X24" i="10" s="1"/>
  <c r="P20" i="5"/>
  <c r="P19" i="6"/>
  <c r="BH30" i="1"/>
  <c r="E28" i="6"/>
  <c r="Q40" i="5"/>
  <c r="AG44" i="1"/>
  <c r="M36" i="1"/>
  <c r="U19" i="5"/>
  <c r="I16" i="3"/>
  <c r="E19" i="3"/>
  <c r="V36" i="6"/>
  <c r="U40" i="1"/>
  <c r="E47" i="5"/>
  <c r="E43" i="5"/>
  <c r="U19" i="1"/>
  <c r="AC20" i="3"/>
  <c r="Y28" i="1"/>
  <c r="P39" i="1"/>
  <c r="AC38" i="1"/>
  <c r="AH39" i="3"/>
  <c r="AO34" i="1"/>
  <c r="AD47" i="3"/>
  <c r="AD43" i="3"/>
  <c r="I36" i="1"/>
  <c r="V22" i="10"/>
  <c r="AG40" i="1"/>
  <c r="M27" i="5"/>
  <c r="AP19" i="1"/>
  <c r="X35" i="1"/>
  <c r="H28" i="6"/>
  <c r="U24" i="5"/>
  <c r="Q35" i="1"/>
  <c r="BH45" i="1"/>
  <c r="AL28" i="1"/>
  <c r="BC31" i="1"/>
  <c r="AG35" i="3"/>
  <c r="P16" i="3"/>
  <c r="U31" i="3"/>
  <c r="V43" i="5"/>
  <c r="L42" i="6"/>
  <c r="H39" i="5"/>
  <c r="H32" i="3"/>
  <c r="D45" i="6"/>
  <c r="L38" i="1"/>
  <c r="P27" i="5"/>
  <c r="AL35" i="1"/>
  <c r="V16" i="5"/>
  <c r="AO40" i="1"/>
  <c r="L31" i="5"/>
  <c r="Q20" i="1"/>
  <c r="AC35" i="3"/>
  <c r="U16" i="5"/>
  <c r="AC32" i="3"/>
  <c r="Y43" i="3"/>
  <c r="Y47" i="3"/>
  <c r="AC22" i="1"/>
  <c r="AC45" i="1"/>
  <c r="X16" i="3"/>
  <c r="P47" i="5"/>
  <c r="P43" i="5"/>
  <c r="M40" i="3"/>
  <c r="Q36" i="5"/>
  <c r="P26" i="1"/>
  <c r="L27" i="3"/>
  <c r="E31" i="3"/>
  <c r="AW31" i="3" s="1"/>
  <c r="AC28" i="1"/>
  <c r="X22" i="3"/>
  <c r="E16" i="1"/>
  <c r="M24" i="3"/>
  <c r="D19" i="10"/>
  <c r="W19" i="10" s="1"/>
  <c r="AX20" i="1"/>
  <c r="M42" i="3"/>
  <c r="P40" i="6"/>
  <c r="AK18" i="1"/>
  <c r="X36" i="1"/>
  <c r="V36" i="10"/>
  <c r="M45" i="5"/>
  <c r="AD28" i="3"/>
  <c r="AC23" i="1"/>
  <c r="V45" i="5"/>
  <c r="AC39" i="3"/>
  <c r="T39" i="3"/>
  <c r="T18" i="5"/>
  <c r="E32" i="7"/>
  <c r="M16" i="1"/>
  <c r="BH36" i="1"/>
  <c r="AC36" i="3"/>
  <c r="AS19" i="1"/>
  <c r="BB32" i="1"/>
  <c r="V36" i="5"/>
  <c r="H38" i="3"/>
  <c r="E31" i="7"/>
  <c r="X31" i="7" s="1"/>
  <c r="V35" i="5"/>
  <c r="AK19" i="1"/>
  <c r="M27" i="7"/>
  <c r="D44" i="7"/>
  <c r="D42" i="14"/>
  <c r="W42" i="14" s="1"/>
  <c r="M23" i="3"/>
  <c r="I44" i="3"/>
  <c r="D16" i="1"/>
  <c r="M16" i="3"/>
  <c r="H31" i="6"/>
  <c r="AD23" i="3"/>
  <c r="V43" i="10"/>
  <c r="X32" i="1"/>
  <c r="L24" i="1"/>
  <c r="D32" i="10"/>
  <c r="W32" i="10" s="1"/>
  <c r="V27" i="15"/>
  <c r="M24" i="1"/>
  <c r="M23" i="6"/>
  <c r="V24" i="7"/>
  <c r="L19" i="3"/>
  <c r="L23" i="1"/>
  <c r="Y47" i="1"/>
  <c r="Y43" i="1"/>
  <c r="E22" i="14"/>
  <c r="X22" i="14" s="1"/>
  <c r="V26" i="15"/>
  <c r="I20" i="1"/>
  <c r="E35" i="10"/>
  <c r="X35" i="10" s="1"/>
  <c r="AP23" i="1"/>
  <c r="AH20" i="3"/>
  <c r="P30" i="6"/>
  <c r="E47" i="10"/>
  <c r="E43" i="10"/>
  <c r="X43" i="10" s="1"/>
  <c r="BC42" i="1"/>
  <c r="P18" i="6"/>
  <c r="D16" i="3"/>
  <c r="P18" i="1"/>
  <c r="E19" i="7"/>
  <c r="X19" i="7" s="1"/>
  <c r="D44" i="15"/>
  <c r="W44" i="15" s="1"/>
  <c r="I39" i="1"/>
  <c r="Q16" i="1"/>
  <c r="M20" i="1"/>
  <c r="L34" i="1"/>
  <c r="D27" i="15"/>
  <c r="W27" i="15" s="1"/>
  <c r="AH32" i="3"/>
  <c r="X44" i="1"/>
  <c r="Y16" i="3"/>
  <c r="L43" i="3"/>
  <c r="L47" i="3"/>
  <c r="M31" i="6"/>
  <c r="Q35" i="3"/>
  <c r="E43" i="15"/>
  <c r="X43" i="15" s="1"/>
  <c r="Q38" i="1"/>
  <c r="AD36" i="3"/>
  <c r="M30" i="5"/>
  <c r="AG32" i="1"/>
  <c r="AC19" i="3"/>
  <c r="T24" i="3"/>
  <c r="E34" i="5"/>
  <c r="AX31" i="1"/>
  <c r="V34" i="10"/>
  <c r="V18" i="10"/>
  <c r="BB19" i="1"/>
  <c r="D31" i="5"/>
  <c r="T24" i="5"/>
  <c r="AL36" i="1"/>
  <c r="AO28" i="1"/>
  <c r="D45" i="1"/>
  <c r="L44" i="1"/>
  <c r="X35" i="3"/>
  <c r="AG40" i="3"/>
  <c r="D34" i="6"/>
  <c r="X44" i="3"/>
  <c r="L36" i="7"/>
  <c r="H35" i="1"/>
  <c r="M43" i="7"/>
  <c r="M47" i="7"/>
  <c r="T36" i="5"/>
  <c r="U40" i="5"/>
  <c r="H34" i="6"/>
  <c r="D45" i="5"/>
  <c r="AD42" i="1"/>
  <c r="V35" i="10"/>
  <c r="E30" i="15"/>
  <c r="X30" i="15" s="1"/>
  <c r="D31" i="6"/>
  <c r="U24" i="3"/>
  <c r="P42" i="6"/>
  <c r="U35" i="1"/>
  <c r="T34" i="3"/>
  <c r="D39" i="1"/>
  <c r="AH47" i="1"/>
  <c r="AH43" i="1"/>
  <c r="L39" i="1"/>
  <c r="AO19" i="1"/>
  <c r="AX45" i="1"/>
  <c r="D32" i="14"/>
  <c r="W32" i="14" s="1"/>
  <c r="E22" i="7"/>
  <c r="V18" i="5"/>
  <c r="Y27" i="3"/>
  <c r="V26" i="5"/>
  <c r="E16" i="6"/>
  <c r="X16" i="6" s="1"/>
  <c r="L19" i="1"/>
  <c r="P16" i="1"/>
  <c r="D28" i="10"/>
  <c r="W28" i="10" s="1"/>
  <c r="E27" i="1"/>
  <c r="AT20" i="1"/>
  <c r="BC32" i="1"/>
  <c r="AW39" i="1"/>
  <c r="BH40" i="1"/>
  <c r="U42" i="5"/>
  <c r="AK40" i="1"/>
  <c r="AL44" i="1"/>
  <c r="U35" i="3"/>
  <c r="D20" i="5"/>
  <c r="P45" i="3"/>
  <c r="P39" i="6"/>
  <c r="H34" i="3"/>
  <c r="E39" i="5"/>
  <c r="E31" i="14"/>
  <c r="X31" i="14" s="1"/>
  <c r="I19" i="3"/>
  <c r="AH26" i="3"/>
  <c r="AG20" i="1"/>
  <c r="E34" i="15"/>
  <c r="X34" i="15" s="1"/>
  <c r="L34" i="5"/>
  <c r="E30" i="7"/>
  <c r="AC45" i="3"/>
  <c r="L24" i="3"/>
  <c r="V43" i="6"/>
  <c r="T32" i="3"/>
  <c r="BB45" i="1"/>
  <c r="BC45" i="1"/>
  <c r="V16" i="15"/>
  <c r="AL16" i="1"/>
  <c r="V40" i="7"/>
  <c r="I18" i="6"/>
  <c r="H43" i="3"/>
  <c r="H47" i="3"/>
  <c r="AT24" i="1"/>
  <c r="V23" i="5"/>
  <c r="D23" i="15"/>
  <c r="W23" i="15" s="1"/>
  <c r="T28" i="3"/>
  <c r="V30" i="7"/>
  <c r="V32" i="14"/>
  <c r="M45" i="1"/>
  <c r="E45" i="6"/>
  <c r="X45" i="6" s="1"/>
  <c r="I16" i="1"/>
  <c r="U38" i="3"/>
  <c r="H22" i="3"/>
  <c r="V27" i="10"/>
  <c r="H32" i="6"/>
  <c r="AW44" i="1"/>
  <c r="D16" i="7"/>
  <c r="D22" i="1"/>
  <c r="T45" i="5"/>
  <c r="M43" i="5"/>
  <c r="I39" i="3"/>
  <c r="X47" i="1"/>
  <c r="X43" i="1"/>
  <c r="AG19" i="1"/>
  <c r="D24" i="1"/>
  <c r="M40" i="5"/>
  <c r="I28" i="1"/>
  <c r="T19" i="5"/>
  <c r="H27" i="1"/>
  <c r="M18" i="1"/>
  <c r="V42" i="6"/>
  <c r="V44" i="14"/>
  <c r="V20" i="6"/>
  <c r="E31" i="15"/>
  <c r="X31" i="15" s="1"/>
  <c r="E28" i="3"/>
  <c r="M30" i="7"/>
  <c r="E18" i="15"/>
  <c r="X18" i="15" s="1"/>
  <c r="AX16" i="1"/>
  <c r="E28" i="7"/>
  <c r="X28" i="7" s="1"/>
  <c r="E43" i="14"/>
  <c r="X43" i="14" s="1"/>
  <c r="E47" i="14"/>
  <c r="X47" i="14" s="1"/>
  <c r="P45" i="1"/>
  <c r="H27" i="3"/>
  <c r="AS32" i="1"/>
  <c r="BB31" i="1"/>
  <c r="P45" i="6"/>
  <c r="E19" i="10"/>
  <c r="X19" i="10" s="1"/>
  <c r="I44" i="7"/>
  <c r="X39" i="1"/>
  <c r="BB20" i="1"/>
  <c r="M35" i="3"/>
  <c r="E35" i="15"/>
  <c r="X35" i="15" s="1"/>
  <c r="H27" i="5"/>
  <c r="V16" i="6"/>
  <c r="Y32" i="3"/>
  <c r="V35" i="15"/>
  <c r="T23" i="1"/>
  <c r="Q24" i="5"/>
  <c r="E40" i="5"/>
  <c r="X40" i="5" s="1"/>
  <c r="M44" i="5"/>
  <c r="H32" i="1"/>
  <c r="L44" i="5"/>
  <c r="U24" i="1"/>
  <c r="P24" i="1"/>
  <c r="AD34" i="3"/>
  <c r="AP39" i="1"/>
  <c r="D19" i="5"/>
  <c r="W19" i="5" s="1"/>
  <c r="P31" i="5"/>
  <c r="D24" i="14"/>
  <c r="W24" i="14" s="1"/>
  <c r="V22" i="5"/>
  <c r="I38" i="5"/>
  <c r="I24" i="5"/>
  <c r="P44" i="3"/>
  <c r="E47" i="7"/>
  <c r="E43" i="7"/>
  <c r="X43" i="7" s="1"/>
  <c r="I43" i="1"/>
  <c r="I47" i="1"/>
  <c r="AD35" i="3"/>
  <c r="E39" i="7"/>
  <c r="E42" i="3"/>
  <c r="AC27" i="1"/>
  <c r="BB16" i="1"/>
  <c r="I30" i="6"/>
  <c r="D22" i="6"/>
  <c r="AD28" i="1"/>
  <c r="Y19" i="3"/>
  <c r="V39" i="5"/>
  <c r="E34" i="3"/>
  <c r="V32" i="7"/>
  <c r="V34" i="6"/>
  <c r="P27" i="6"/>
  <c r="P28" i="5"/>
  <c r="AW45" i="1"/>
  <c r="L31" i="3"/>
  <c r="V26" i="14"/>
  <c r="Q22" i="3"/>
  <c r="H35" i="3"/>
  <c r="E16" i="5"/>
  <c r="AG31" i="3"/>
  <c r="Q19" i="1"/>
  <c r="V28" i="7"/>
  <c r="V45" i="14"/>
  <c r="Q34" i="3"/>
  <c r="E18" i="7"/>
  <c r="AS35" i="1"/>
  <c r="M44" i="3"/>
  <c r="Y44" i="3"/>
  <c r="P36" i="6"/>
  <c r="E30" i="10"/>
  <c r="X30" i="10" s="1"/>
  <c r="D28" i="14"/>
  <c r="W28" i="14" s="1"/>
  <c r="D31" i="10"/>
  <c r="W31" i="10" s="1"/>
  <c r="D31" i="1"/>
  <c r="E24" i="7"/>
  <c r="L23" i="7"/>
  <c r="E40" i="1"/>
  <c r="BJ40" i="1" s="1"/>
  <c r="T30" i="3"/>
  <c r="Y42" i="3"/>
  <c r="D43" i="5"/>
  <c r="D47" i="5"/>
  <c r="M45" i="3"/>
  <c r="AC24" i="1"/>
  <c r="V19" i="15"/>
  <c r="Q35" i="5"/>
  <c r="AH43" i="3"/>
  <c r="AH47" i="3"/>
  <c r="Q44" i="1"/>
  <c r="E39" i="15"/>
  <c r="X39" i="15" s="1"/>
  <c r="AH16" i="1"/>
  <c r="AO31" i="1"/>
  <c r="BH31" i="1"/>
  <c r="E28" i="1"/>
  <c r="AG23" i="3"/>
  <c r="H24" i="3"/>
  <c r="P20" i="3"/>
  <c r="H24" i="5"/>
  <c r="AG43" i="3"/>
  <c r="M32" i="6"/>
  <c r="Q43" i="5"/>
  <c r="Q47" i="5"/>
  <c r="V30" i="6"/>
  <c r="V15" i="15"/>
  <c r="L27" i="6"/>
  <c r="AS27" i="1"/>
  <c r="M22" i="1"/>
  <c r="AC23" i="3"/>
  <c r="U19" i="3"/>
  <c r="D22" i="10"/>
  <c r="W22" i="10" s="1"/>
  <c r="L30" i="3"/>
  <c r="D23" i="6"/>
  <c r="L44" i="3"/>
  <c r="AX35" i="1"/>
  <c r="AP31" i="1"/>
  <c r="V42" i="14"/>
  <c r="D27" i="10"/>
  <c r="W27" i="10" s="1"/>
  <c r="D45" i="3"/>
  <c r="V28" i="5"/>
  <c r="V23" i="15"/>
  <c r="Q24" i="6"/>
  <c r="AH23" i="3"/>
  <c r="U28" i="3"/>
  <c r="D40" i="1"/>
  <c r="H27" i="6"/>
  <c r="AC30" i="3"/>
  <c r="AG39" i="3"/>
  <c r="P43" i="1"/>
  <c r="P47" i="1"/>
  <c r="E26" i="10"/>
  <c r="X26" i="10" s="1"/>
  <c r="I31" i="6"/>
  <c r="Q44" i="6"/>
  <c r="D38" i="10"/>
  <c r="W38" i="10" s="1"/>
  <c r="L28" i="3"/>
  <c r="H45" i="14"/>
  <c r="AT26" i="1"/>
  <c r="D31" i="3"/>
  <c r="M26" i="6"/>
  <c r="T27" i="5"/>
  <c r="Q32" i="1"/>
  <c r="V19" i="6"/>
  <c r="V16" i="10"/>
  <c r="AG18" i="1"/>
  <c r="Q28" i="1"/>
  <c r="H30" i="6"/>
  <c r="AG27" i="1"/>
  <c r="D28" i="3"/>
  <c r="Q18" i="6"/>
  <c r="AD39" i="1"/>
  <c r="H20" i="5"/>
  <c r="E19" i="5"/>
  <c r="X19" i="5" s="1"/>
  <c r="D43" i="15"/>
  <c r="W43" i="15" s="1"/>
  <c r="D47" i="15"/>
  <c r="W47" i="15" s="1"/>
  <c r="T27" i="3"/>
  <c r="AG30" i="1"/>
  <c r="P32" i="6"/>
  <c r="I22" i="6"/>
  <c r="E26" i="1"/>
  <c r="H16" i="6"/>
  <c r="I30" i="1"/>
  <c r="E28" i="15"/>
  <c r="X28" i="15" s="1"/>
  <c r="AS24" i="1"/>
  <c r="E32" i="5"/>
  <c r="AO20" i="1"/>
  <c r="AO24" i="1"/>
  <c r="X38" i="1"/>
  <c r="D27" i="6"/>
  <c r="BH42" i="1"/>
  <c r="E22" i="15"/>
  <c r="X22" i="15" s="1"/>
  <c r="AH35" i="1"/>
  <c r="AS39" i="1"/>
  <c r="AX19" i="1"/>
  <c r="E23" i="14"/>
  <c r="X23" i="14" s="1"/>
  <c r="E44" i="15"/>
  <c r="X44" i="15" s="1"/>
  <c r="E27" i="5"/>
  <c r="X27" i="5" s="1"/>
  <c r="U39" i="5"/>
  <c r="AL38" i="1"/>
  <c r="X43" i="3"/>
  <c r="X47" i="3"/>
  <c r="H26" i="6"/>
  <c r="M22" i="3"/>
  <c r="V22" i="6"/>
  <c r="U30" i="3"/>
  <c r="I27" i="3"/>
  <c r="V18" i="6"/>
  <c r="U31" i="5"/>
  <c r="BC47" i="1"/>
  <c r="BC43" i="1"/>
  <c r="Q31" i="1"/>
  <c r="V39" i="7"/>
  <c r="P19" i="1"/>
  <c r="H45" i="1"/>
  <c r="P35" i="6"/>
  <c r="AD39" i="3"/>
  <c r="AO43" i="1"/>
  <c r="AO47" i="1"/>
  <c r="T35" i="5"/>
  <c r="AT30" i="1"/>
  <c r="I27" i="6"/>
  <c r="M22" i="5"/>
  <c r="P26" i="6"/>
  <c r="H26" i="1"/>
  <c r="L22" i="3"/>
  <c r="P42" i="1"/>
  <c r="Y34" i="1"/>
  <c r="E23" i="5"/>
  <c r="D38" i="7"/>
  <c r="H23" i="3"/>
  <c r="AC43" i="1"/>
  <c r="AC47" i="1"/>
  <c r="M45" i="7"/>
  <c r="T45" i="3"/>
  <c r="V23" i="7"/>
  <c r="H18" i="3"/>
  <c r="AH19" i="1"/>
  <c r="D42" i="3"/>
  <c r="V38" i="6"/>
  <c r="V27" i="14"/>
  <c r="AD19" i="1"/>
  <c r="M47" i="6"/>
  <c r="M43" i="6"/>
  <c r="E39" i="10"/>
  <c r="X39" i="10" s="1"/>
  <c r="D35" i="14"/>
  <c r="AH23" i="1"/>
  <c r="V38" i="5"/>
  <c r="AO35" i="1"/>
  <c r="V31" i="15"/>
  <c r="AG30" i="3"/>
  <c r="D35" i="1"/>
  <c r="BH43" i="1"/>
  <c r="P23" i="1"/>
  <c r="L39" i="3"/>
  <c r="Y35" i="3"/>
  <c r="BB39" i="1"/>
  <c r="AH45" i="1"/>
  <c r="Q42" i="1"/>
  <c r="E35" i="7"/>
  <c r="X35" i="7" s="1"/>
  <c r="AK38" i="1"/>
  <c r="I45" i="3"/>
  <c r="I19" i="6"/>
  <c r="L27" i="7"/>
  <c r="I39" i="5"/>
  <c r="X19" i="1"/>
  <c r="M19" i="1"/>
  <c r="H39" i="1"/>
  <c r="E19" i="1"/>
  <c r="AO39" i="1"/>
  <c r="T26" i="5"/>
  <c r="E45" i="15"/>
  <c r="X45" i="15" s="1"/>
  <c r="AO18" i="1"/>
  <c r="L34" i="3"/>
  <c r="D19" i="14"/>
  <c r="E23" i="6"/>
  <c r="AL43" i="1"/>
  <c r="AL47" i="1"/>
  <c r="AP38" i="1"/>
  <c r="M39" i="7"/>
  <c r="E35" i="6"/>
  <c r="X35" i="6" s="1"/>
  <c r="V23" i="14"/>
  <c r="I35" i="3"/>
  <c r="M23" i="5"/>
  <c r="AW23" i="1"/>
  <c r="V39" i="15"/>
  <c r="L26" i="6"/>
  <c r="D38" i="14"/>
  <c r="W38" i="14" s="1"/>
  <c r="L35" i="7"/>
  <c r="Q23" i="6"/>
  <c r="D42" i="15"/>
  <c r="W42" i="15" s="1"/>
  <c r="V42" i="15"/>
  <c r="AT23" i="1"/>
  <c r="V43" i="15"/>
  <c r="L31" i="1"/>
  <c r="H39" i="3"/>
  <c r="V38" i="15"/>
  <c r="E23" i="10"/>
  <c r="X23" i="10" s="1"/>
  <c r="T19" i="1"/>
  <c r="BB23" i="1"/>
  <c r="E15" i="2"/>
  <c r="E17" i="2"/>
  <c r="E21" i="2"/>
  <c r="G17" i="2"/>
  <c r="C22" i="2"/>
  <c r="E20" i="2"/>
  <c r="G20" i="2"/>
  <c r="E27" i="2"/>
  <c r="G27" i="2"/>
  <c r="H16" i="2"/>
  <c r="C41" i="14"/>
  <c r="AU41" i="3"/>
  <c r="V41" i="3"/>
  <c r="F41" i="3"/>
  <c r="AF41" i="3"/>
  <c r="AV41" i="1"/>
  <c r="A41" i="15"/>
  <c r="N41" i="3"/>
  <c r="B41" i="6"/>
  <c r="G37" i="6"/>
  <c r="C37" i="3"/>
  <c r="S37" i="5"/>
  <c r="K37" i="3"/>
  <c r="AB37" i="1"/>
  <c r="C37" i="6"/>
  <c r="AY37" i="1"/>
  <c r="AU37" i="3"/>
  <c r="B33" i="15"/>
  <c r="R33" i="5"/>
  <c r="S33" i="1"/>
  <c r="C33" i="6"/>
  <c r="B33" i="5"/>
  <c r="C33" i="7"/>
  <c r="W33" i="3"/>
  <c r="S33" i="5"/>
  <c r="K33" i="6"/>
  <c r="A29" i="7"/>
  <c r="A29" i="6"/>
  <c r="AM29" i="1"/>
  <c r="A29" i="10"/>
  <c r="AU29" i="1"/>
  <c r="W29" i="3"/>
  <c r="S29" i="5"/>
  <c r="AB25" i="3"/>
  <c r="AY25" i="1"/>
  <c r="R25" i="3"/>
  <c r="J25" i="7"/>
  <c r="AE25" i="3"/>
  <c r="K25" i="3"/>
  <c r="Z25" i="3"/>
  <c r="N25" i="5"/>
  <c r="AA25" i="3"/>
  <c r="B21" i="14"/>
  <c r="V21" i="1"/>
  <c r="F21" i="5"/>
  <c r="AA21" i="3"/>
  <c r="K21" i="7"/>
  <c r="AM21" i="1"/>
  <c r="J21" i="5"/>
  <c r="C21" i="1"/>
  <c r="AA17" i="3"/>
  <c r="AF17" i="1"/>
  <c r="AQ17" i="1"/>
  <c r="A17" i="3"/>
  <c r="A17" i="15"/>
  <c r="O17" i="5"/>
  <c r="AN17" i="1"/>
  <c r="V17" i="3"/>
  <c r="V17" i="1"/>
  <c r="N21" i="5"/>
  <c r="S41" i="1"/>
  <c r="AZ29" i="1"/>
  <c r="AM41" i="1"/>
  <c r="AQ33" i="1"/>
  <c r="AN15" i="1"/>
  <c r="C15" i="15"/>
  <c r="R40" i="3"/>
  <c r="AE36" i="3"/>
  <c r="J32" i="7"/>
  <c r="K32" i="3"/>
  <c r="AQ28" i="1"/>
  <c r="G28" i="6"/>
  <c r="B24" i="5"/>
  <c r="G24" i="1"/>
  <c r="S20" i="5"/>
  <c r="J16" i="3"/>
  <c r="F44" i="6"/>
  <c r="AF20" i="1"/>
  <c r="AU40" i="3"/>
  <c r="B16" i="5"/>
  <c r="C21" i="2"/>
  <c r="E18" i="2"/>
  <c r="E31" i="2"/>
  <c r="C13" i="2"/>
  <c r="G25" i="2"/>
  <c r="E29" i="2"/>
  <c r="C30" i="2"/>
  <c r="E13" i="2"/>
  <c r="E16" i="2"/>
  <c r="G35" i="2"/>
  <c r="E26" i="2"/>
  <c r="E33" i="2"/>
  <c r="B41" i="7"/>
  <c r="AE41" i="1"/>
  <c r="C41" i="10"/>
  <c r="V41" i="1"/>
  <c r="C41" i="5"/>
  <c r="AJ41" i="1"/>
  <c r="K41" i="5"/>
  <c r="C41" i="15"/>
  <c r="A41" i="1"/>
  <c r="K37" i="7"/>
  <c r="C37" i="15"/>
  <c r="B37" i="5"/>
  <c r="B37" i="3"/>
  <c r="A37" i="10"/>
  <c r="O37" i="5"/>
  <c r="R37" i="3"/>
  <c r="C33" i="14"/>
  <c r="A33" i="10"/>
  <c r="Z33" i="3"/>
  <c r="A33" i="7"/>
  <c r="AI33" i="1"/>
  <c r="AB33" i="1"/>
  <c r="AU33" i="1"/>
  <c r="G33" i="5"/>
  <c r="N33" i="6"/>
  <c r="AF29" i="1"/>
  <c r="J29" i="6"/>
  <c r="N29" i="1"/>
  <c r="G29" i="5"/>
  <c r="V29" i="1"/>
  <c r="C29" i="6"/>
  <c r="A29" i="15"/>
  <c r="G25" i="1"/>
  <c r="S25" i="1"/>
  <c r="O25" i="6"/>
  <c r="V25" i="1"/>
  <c r="O25" i="3"/>
  <c r="C25" i="7"/>
  <c r="K25" i="1"/>
  <c r="B25" i="7"/>
  <c r="B25" i="5"/>
  <c r="C25" i="14"/>
  <c r="R21" i="5"/>
  <c r="O21" i="5"/>
  <c r="J21" i="1"/>
  <c r="F21" i="1"/>
  <c r="AI21" i="1"/>
  <c r="AQ21" i="1"/>
  <c r="S21" i="1"/>
  <c r="A21" i="5"/>
  <c r="S17" i="1"/>
  <c r="C17" i="1"/>
  <c r="J17" i="5"/>
  <c r="C17" i="6"/>
  <c r="AA17" i="1"/>
  <c r="F17" i="6"/>
  <c r="N17" i="5"/>
  <c r="AB17" i="1"/>
  <c r="AB21" i="3"/>
  <c r="K37" i="5"/>
  <c r="C33" i="1"/>
  <c r="V25" i="3"/>
  <c r="C21" i="10"/>
  <c r="AF33" i="1"/>
  <c r="AU15" i="1"/>
  <c r="AR15" i="1"/>
  <c r="G40" i="3"/>
  <c r="O36" i="3"/>
  <c r="A32" i="15"/>
  <c r="J32" i="6"/>
  <c r="J28" i="6"/>
  <c r="F28" i="3"/>
  <c r="AB24" i="1"/>
  <c r="J20" i="6"/>
  <c r="O16" i="3"/>
  <c r="AQ44" i="1"/>
  <c r="G44" i="5"/>
  <c r="K32" i="1"/>
  <c r="G16" i="5"/>
  <c r="AE15" i="3"/>
  <c r="C31" i="2"/>
  <c r="E24" i="2"/>
  <c r="E25" i="2"/>
  <c r="E32" i="2"/>
  <c r="G24" i="2"/>
  <c r="C16" i="2"/>
  <c r="G15" i="2"/>
  <c r="C26" i="2"/>
  <c r="E23" i="2"/>
  <c r="C20" i="2"/>
  <c r="G21" i="2"/>
  <c r="E19" i="2"/>
  <c r="AE41" i="3"/>
  <c r="O41" i="3"/>
  <c r="AB41" i="3"/>
  <c r="B41" i="1"/>
  <c r="S41" i="3"/>
  <c r="C41" i="1"/>
  <c r="AQ41" i="1"/>
  <c r="C41" i="7"/>
  <c r="AF41" i="1"/>
  <c r="R37" i="1"/>
  <c r="C37" i="7"/>
  <c r="G37" i="1"/>
  <c r="AU37" i="1"/>
  <c r="C37" i="5"/>
  <c r="B37" i="1"/>
  <c r="K37" i="6"/>
  <c r="AE33" i="1"/>
  <c r="AA33" i="3"/>
  <c r="G33" i="1"/>
  <c r="A33" i="3"/>
  <c r="AZ33" i="1"/>
  <c r="AV33" i="1"/>
  <c r="AF33" i="3"/>
  <c r="A33" i="1"/>
  <c r="V33" i="3"/>
  <c r="C29" i="5"/>
  <c r="Z29" i="3"/>
  <c r="O29" i="5"/>
  <c r="W29" i="1"/>
  <c r="AB29" i="1"/>
  <c r="C29" i="3"/>
  <c r="B29" i="5"/>
  <c r="F25" i="5"/>
  <c r="Z25" i="1"/>
  <c r="A25" i="1"/>
  <c r="C25" i="3"/>
  <c r="AF25" i="1"/>
  <c r="R25" i="1"/>
  <c r="AM25" i="1"/>
  <c r="G25" i="3"/>
  <c r="J25" i="3"/>
  <c r="A21" i="6"/>
  <c r="N21" i="3"/>
  <c r="B21" i="5"/>
  <c r="A21" i="1"/>
  <c r="B21" i="15"/>
  <c r="AF21" i="1"/>
  <c r="C21" i="5"/>
  <c r="AF21" i="3"/>
  <c r="AE21" i="1"/>
  <c r="J17" i="1"/>
  <c r="AZ17" i="1"/>
  <c r="A17" i="14"/>
  <c r="B17" i="6"/>
  <c r="B17" i="7"/>
  <c r="B17" i="1"/>
  <c r="R17" i="3"/>
  <c r="W17" i="3"/>
  <c r="Z41" i="3"/>
  <c r="C41" i="6"/>
  <c r="N37" i="3"/>
  <c r="AQ25" i="1"/>
  <c r="F33" i="1"/>
  <c r="B29" i="1"/>
  <c r="J15" i="5"/>
  <c r="F15" i="7"/>
  <c r="F16" i="7" s="1"/>
  <c r="C40" i="3"/>
  <c r="N36" i="3"/>
  <c r="B32" i="15"/>
  <c r="AY28" i="1"/>
  <c r="AU28" i="1"/>
  <c r="AN24" i="1"/>
  <c r="A24" i="5"/>
  <c r="AQ20" i="1"/>
  <c r="AY16" i="1"/>
  <c r="AE44" i="3"/>
  <c r="K28" i="1"/>
  <c r="B32" i="6"/>
  <c r="AB24" i="3"/>
  <c r="F24" i="6"/>
  <c r="E30" i="2"/>
  <c r="C23" i="2"/>
  <c r="E28" i="2"/>
  <c r="C34" i="2"/>
  <c r="C14" i="2"/>
  <c r="E14" i="2"/>
  <c r="G31" i="2"/>
  <c r="G32" i="2"/>
  <c r="C17" i="2"/>
  <c r="C15" i="2"/>
  <c r="C35" i="2"/>
  <c r="G41" i="1"/>
  <c r="A41" i="5"/>
  <c r="J41" i="5"/>
  <c r="B41" i="5"/>
  <c r="B41" i="10"/>
  <c r="A41" i="10"/>
  <c r="J41" i="3"/>
  <c r="J41" i="7"/>
  <c r="F41" i="6"/>
  <c r="A41" i="7"/>
  <c r="N37" i="1"/>
  <c r="B37" i="15"/>
  <c r="J37" i="6"/>
  <c r="V37" i="3"/>
  <c r="F37" i="6"/>
  <c r="N37" i="6"/>
  <c r="AR37" i="1"/>
  <c r="N33" i="3"/>
  <c r="K33" i="1"/>
  <c r="AJ33" i="1"/>
  <c r="K33" i="7"/>
  <c r="K33" i="5"/>
  <c r="A33" i="14"/>
  <c r="B33" i="14"/>
  <c r="AR33" i="1"/>
  <c r="O33" i="5"/>
  <c r="B29" i="15"/>
  <c r="AJ29" i="1"/>
  <c r="N29" i="5"/>
  <c r="C29" i="1"/>
  <c r="AU29" i="3"/>
  <c r="A29" i="3"/>
  <c r="F29" i="3"/>
  <c r="C25" i="15"/>
  <c r="AB25" i="1"/>
  <c r="B25" i="10"/>
  <c r="AZ25" i="1"/>
  <c r="F25" i="3"/>
  <c r="AN25" i="1"/>
  <c r="A25" i="14"/>
  <c r="S25" i="3"/>
  <c r="B25" i="6"/>
  <c r="A21" i="3"/>
  <c r="B21" i="3"/>
  <c r="W21" i="1"/>
  <c r="AV21" i="1"/>
  <c r="J21" i="6"/>
  <c r="G21" i="3"/>
  <c r="AJ21" i="1"/>
  <c r="Z21" i="3"/>
  <c r="F17" i="5"/>
  <c r="AY17" i="1"/>
  <c r="R17" i="1"/>
  <c r="J17" i="7"/>
  <c r="F17" i="1"/>
  <c r="AJ17" i="1"/>
  <c r="A17" i="10"/>
  <c r="C17" i="3"/>
  <c r="A17" i="5"/>
  <c r="K37" i="1"/>
  <c r="A21" i="14"/>
  <c r="J25" i="5"/>
  <c r="AE17" i="3"/>
  <c r="AU21" i="3"/>
  <c r="C17" i="14"/>
  <c r="K15" i="5"/>
  <c r="AE15" i="1"/>
  <c r="F40" i="1"/>
  <c r="AB36" i="1"/>
  <c r="G32" i="1"/>
  <c r="C28" i="10"/>
  <c r="S28" i="5"/>
  <c r="AE24" i="1"/>
  <c r="V24" i="3"/>
  <c r="S20" i="3"/>
  <c r="AA16" i="1"/>
  <c r="A44" i="5"/>
  <c r="J24" i="7"/>
  <c r="C32" i="6"/>
  <c r="C36" i="10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X39" i="14" l="1"/>
  <c r="W41" i="14"/>
  <c r="W40" i="5"/>
  <c r="W26" i="14"/>
  <c r="AV31" i="3"/>
  <c r="W43" i="5"/>
  <c r="X47" i="7"/>
  <c r="BJ27" i="1"/>
  <c r="W31" i="6"/>
  <c r="W45" i="5"/>
  <c r="X32" i="7"/>
  <c r="X29" i="14"/>
  <c r="W43" i="6"/>
  <c r="W31" i="14"/>
  <c r="X20" i="6"/>
  <c r="W19" i="14"/>
  <c r="W23" i="6"/>
  <c r="X24" i="7"/>
  <c r="X29" i="7"/>
  <c r="W35" i="14"/>
  <c r="W27" i="6"/>
  <c r="X32" i="5"/>
  <c r="X18" i="7"/>
  <c r="W32" i="5"/>
  <c r="W39" i="14"/>
  <c r="W45" i="7"/>
  <c r="W27" i="14"/>
  <c r="X37" i="14"/>
  <c r="H47" i="7"/>
  <c r="W47" i="7" s="1"/>
  <c r="H43" i="7"/>
  <c r="W43" i="7" s="1"/>
  <c r="H44" i="7"/>
  <c r="W44" i="7" s="1"/>
  <c r="H42" i="7"/>
  <c r="H41" i="7"/>
  <c r="H40" i="7"/>
  <c r="W40" i="7" s="1"/>
  <c r="H39" i="7"/>
  <c r="W39" i="7" s="1"/>
  <c r="H38" i="7"/>
  <c r="W38" i="7" s="1"/>
  <c r="H37" i="7"/>
  <c r="W37" i="7" s="1"/>
  <c r="H36" i="7"/>
  <c r="W36" i="7" s="1"/>
  <c r="H35" i="7"/>
  <c r="W35" i="7" s="1"/>
  <c r="H34" i="7"/>
  <c r="W34" i="7" s="1"/>
  <c r="H33" i="7"/>
  <c r="H32" i="7"/>
  <c r="H31" i="7"/>
  <c r="W31" i="7" s="1"/>
  <c r="H30" i="7"/>
  <c r="H29" i="7"/>
  <c r="W29" i="7" s="1"/>
  <c r="H28" i="7"/>
  <c r="W28" i="7" s="1"/>
  <c r="H27" i="7"/>
  <c r="W27" i="7" s="1"/>
  <c r="H26" i="7"/>
  <c r="H25" i="7"/>
  <c r="H24" i="7"/>
  <c r="H23" i="7"/>
  <c r="W23" i="7" s="1"/>
  <c r="H22" i="7"/>
  <c r="W22" i="7" s="1"/>
  <c r="H21" i="7"/>
  <c r="W21" i="7" s="1"/>
  <c r="H20" i="7"/>
  <c r="W20" i="7" s="1"/>
  <c r="H19" i="7"/>
  <c r="W19" i="7" s="1"/>
  <c r="H18" i="7"/>
  <c r="H17" i="7"/>
  <c r="E36" i="10"/>
  <c r="X36" i="10" s="1"/>
  <c r="E37" i="10"/>
  <c r="X37" i="10" s="1"/>
  <c r="E32" i="6"/>
  <c r="X32" i="6" s="1"/>
  <c r="L24" i="7"/>
  <c r="V44" i="5"/>
  <c r="AC16" i="1"/>
  <c r="U20" i="3"/>
  <c r="AW20" i="3" s="1"/>
  <c r="U21" i="3"/>
  <c r="X24" i="3"/>
  <c r="AV24" i="3" s="1"/>
  <c r="AG24" i="1"/>
  <c r="BI24" i="1" s="1"/>
  <c r="AG25" i="1"/>
  <c r="U28" i="5"/>
  <c r="X28" i="5" s="1"/>
  <c r="E28" i="10"/>
  <c r="X28" i="10" s="1"/>
  <c r="E29" i="10"/>
  <c r="X29" i="10" s="1"/>
  <c r="I32" i="1"/>
  <c r="AD36" i="1"/>
  <c r="BJ36" i="1" s="1"/>
  <c r="H40" i="1"/>
  <c r="H41" i="1"/>
  <c r="AG47" i="1"/>
  <c r="AG16" i="1"/>
  <c r="M47" i="5"/>
  <c r="X47" i="5" s="1"/>
  <c r="M16" i="5"/>
  <c r="E17" i="14"/>
  <c r="X17" i="14" s="1"/>
  <c r="E18" i="14"/>
  <c r="X18" i="14" s="1"/>
  <c r="AG17" i="3"/>
  <c r="AG18" i="3"/>
  <c r="L25" i="5"/>
  <c r="L26" i="5"/>
  <c r="V21" i="14"/>
  <c r="M37" i="1"/>
  <c r="M38" i="1"/>
  <c r="V17" i="5"/>
  <c r="E17" i="3"/>
  <c r="E18" i="3"/>
  <c r="V17" i="10"/>
  <c r="AL17" i="1"/>
  <c r="AL18" i="1"/>
  <c r="H17" i="1"/>
  <c r="H18" i="1"/>
  <c r="L17" i="7"/>
  <c r="L18" i="7"/>
  <c r="T17" i="1"/>
  <c r="T18" i="1"/>
  <c r="H17" i="5"/>
  <c r="H18" i="5"/>
  <c r="AL21" i="1"/>
  <c r="AL22" i="1"/>
  <c r="I21" i="3"/>
  <c r="I22" i="3"/>
  <c r="L21" i="6"/>
  <c r="W21" i="6" s="1"/>
  <c r="L22" i="6"/>
  <c r="W22" i="6" s="1"/>
  <c r="AX21" i="1"/>
  <c r="AX22" i="1"/>
  <c r="Y21" i="1"/>
  <c r="Y22" i="1"/>
  <c r="D21" i="3"/>
  <c r="D22" i="3"/>
  <c r="D25" i="6"/>
  <c r="D26" i="6"/>
  <c r="W26" i="6" s="1"/>
  <c r="U25" i="3"/>
  <c r="U26" i="3"/>
  <c r="V25" i="14"/>
  <c r="AP25" i="1"/>
  <c r="AP26" i="1"/>
  <c r="H25" i="3"/>
  <c r="H26" i="3"/>
  <c r="BB25" i="1"/>
  <c r="BB26" i="1"/>
  <c r="D25" i="10"/>
  <c r="W25" i="10" s="1"/>
  <c r="D26" i="10"/>
  <c r="W26" i="10" s="1"/>
  <c r="AD25" i="1"/>
  <c r="AD26" i="1"/>
  <c r="E25" i="15"/>
  <c r="X25" i="15" s="1"/>
  <c r="E26" i="15"/>
  <c r="X26" i="15" s="1"/>
  <c r="H29" i="3"/>
  <c r="AV29" i="3" s="1"/>
  <c r="H30" i="3"/>
  <c r="AV30" i="3" s="1"/>
  <c r="E29" i="1"/>
  <c r="E30" i="1"/>
  <c r="P29" i="5"/>
  <c r="P30" i="5"/>
  <c r="AL29" i="1"/>
  <c r="AL30" i="1"/>
  <c r="D29" i="15"/>
  <c r="W29" i="15" s="1"/>
  <c r="D30" i="15"/>
  <c r="W30" i="15" s="1"/>
  <c r="Q33" i="5"/>
  <c r="Q34" i="5"/>
  <c r="AT33" i="1"/>
  <c r="AT34" i="1"/>
  <c r="D33" i="14"/>
  <c r="W33" i="14" s="1"/>
  <c r="D34" i="14"/>
  <c r="W34" i="14" s="1"/>
  <c r="V33" i="14"/>
  <c r="M33" i="5"/>
  <c r="M34" i="5"/>
  <c r="M33" i="7"/>
  <c r="M34" i="7"/>
  <c r="AL33" i="1"/>
  <c r="AL34" i="1"/>
  <c r="M33" i="1"/>
  <c r="M34" i="1"/>
  <c r="P33" i="3"/>
  <c r="P34" i="3"/>
  <c r="AT37" i="1"/>
  <c r="AT38" i="1"/>
  <c r="P37" i="6"/>
  <c r="P38" i="6"/>
  <c r="H37" i="6"/>
  <c r="H38" i="6"/>
  <c r="X37" i="3"/>
  <c r="X38" i="3"/>
  <c r="L37" i="6"/>
  <c r="L38" i="6"/>
  <c r="D37" i="15"/>
  <c r="W37" i="15" s="1"/>
  <c r="D38" i="15"/>
  <c r="W38" i="15" s="1"/>
  <c r="P37" i="1"/>
  <c r="P38" i="1"/>
  <c r="V41" i="7"/>
  <c r="H41" i="6"/>
  <c r="H42" i="6"/>
  <c r="L41" i="7"/>
  <c r="L42" i="7"/>
  <c r="L41" i="3"/>
  <c r="L42" i="3"/>
  <c r="V41" i="10"/>
  <c r="D41" i="10"/>
  <c r="W41" i="10" s="1"/>
  <c r="D42" i="10"/>
  <c r="W42" i="10" s="1"/>
  <c r="D41" i="5"/>
  <c r="D42" i="5"/>
  <c r="L41" i="5"/>
  <c r="L42" i="5"/>
  <c r="V41" i="5"/>
  <c r="I41" i="1"/>
  <c r="I42" i="1"/>
  <c r="H24" i="6"/>
  <c r="W24" i="6" s="1"/>
  <c r="H25" i="6"/>
  <c r="AD24" i="3"/>
  <c r="AW24" i="3" s="1"/>
  <c r="D32" i="6"/>
  <c r="D33" i="6"/>
  <c r="M28" i="1"/>
  <c r="BJ28" i="1" s="1"/>
  <c r="M29" i="1"/>
  <c r="AG44" i="3"/>
  <c r="AV44" i="3" s="1"/>
  <c r="AG45" i="3"/>
  <c r="AV45" i="3" s="1"/>
  <c r="AS20" i="1"/>
  <c r="BI20" i="1" s="1"/>
  <c r="V24" i="5"/>
  <c r="AP24" i="1"/>
  <c r="AW28" i="1"/>
  <c r="D32" i="15"/>
  <c r="W32" i="15" s="1"/>
  <c r="P36" i="3"/>
  <c r="E40" i="3"/>
  <c r="E41" i="3"/>
  <c r="H16" i="7"/>
  <c r="W16" i="7" s="1"/>
  <c r="L47" i="5"/>
  <c r="W47" i="5" s="1"/>
  <c r="L16" i="5"/>
  <c r="D29" i="1"/>
  <c r="D30" i="1"/>
  <c r="H33" i="1"/>
  <c r="H34" i="1"/>
  <c r="AS25" i="1"/>
  <c r="AS26" i="1"/>
  <c r="P37" i="3"/>
  <c r="P38" i="3"/>
  <c r="E41" i="6"/>
  <c r="X41" i="6" s="1"/>
  <c r="E42" i="6"/>
  <c r="X42" i="6" s="1"/>
  <c r="Y17" i="3"/>
  <c r="Y18" i="3"/>
  <c r="T17" i="3"/>
  <c r="T18" i="3"/>
  <c r="D17" i="1"/>
  <c r="D18" i="1"/>
  <c r="D17" i="7"/>
  <c r="D18" i="7"/>
  <c r="D17" i="6"/>
  <c r="D18" i="6"/>
  <c r="V17" i="14"/>
  <c r="BB17" i="1"/>
  <c r="BB18" i="1"/>
  <c r="L17" i="1"/>
  <c r="L18" i="1"/>
  <c r="AG21" i="1"/>
  <c r="AG22" i="1"/>
  <c r="AH21" i="3"/>
  <c r="AH22" i="3"/>
  <c r="E21" i="5"/>
  <c r="E22" i="5"/>
  <c r="AH21" i="1"/>
  <c r="AH22" i="1"/>
  <c r="D21" i="15"/>
  <c r="W21" i="15" s="1"/>
  <c r="D22" i="15"/>
  <c r="W22" i="15" s="1"/>
  <c r="BH21" i="1"/>
  <c r="D21" i="5"/>
  <c r="D22" i="5"/>
  <c r="P21" i="3"/>
  <c r="P22" i="3"/>
  <c r="V21" i="6"/>
  <c r="L25" i="3"/>
  <c r="L26" i="3"/>
  <c r="I25" i="3"/>
  <c r="I26" i="3"/>
  <c r="AO25" i="1"/>
  <c r="AO26" i="1"/>
  <c r="T25" i="1"/>
  <c r="T26" i="1"/>
  <c r="AH25" i="1"/>
  <c r="AH26" i="1"/>
  <c r="E25" i="3"/>
  <c r="E26" i="3"/>
  <c r="BH25" i="1"/>
  <c r="H25" i="5"/>
  <c r="H26" i="5"/>
  <c r="D29" i="5"/>
  <c r="D30" i="5"/>
  <c r="E29" i="3"/>
  <c r="E30" i="3"/>
  <c r="AD29" i="1"/>
  <c r="AD30" i="1"/>
  <c r="Y29" i="1"/>
  <c r="Y30" i="1"/>
  <c r="Q29" i="5"/>
  <c r="Q30" i="5"/>
  <c r="E29" i="5"/>
  <c r="E30" i="5"/>
  <c r="X33" i="3"/>
  <c r="X34" i="3"/>
  <c r="BH33" i="1"/>
  <c r="AH33" i="3"/>
  <c r="AH34" i="3"/>
  <c r="AX33" i="1"/>
  <c r="AX34" i="1"/>
  <c r="BB33" i="1"/>
  <c r="BB34" i="1"/>
  <c r="I33" i="1"/>
  <c r="I34" i="1"/>
  <c r="AC33" i="3"/>
  <c r="AC34" i="3"/>
  <c r="AG33" i="1"/>
  <c r="AG34" i="1"/>
  <c r="M37" i="6"/>
  <c r="M38" i="6"/>
  <c r="D37" i="1"/>
  <c r="D38" i="1"/>
  <c r="E37" i="5"/>
  <c r="E38" i="5"/>
  <c r="AW37" i="1"/>
  <c r="AW38" i="1"/>
  <c r="I37" i="1"/>
  <c r="I38" i="1"/>
  <c r="E37" i="7"/>
  <c r="E38" i="7"/>
  <c r="T37" i="1"/>
  <c r="T38" i="1"/>
  <c r="AH41" i="1"/>
  <c r="AH42" i="1"/>
  <c r="E41" i="7"/>
  <c r="X41" i="7" s="1"/>
  <c r="E42" i="7"/>
  <c r="X42" i="7" s="1"/>
  <c r="AS41" i="1"/>
  <c r="AS42" i="1"/>
  <c r="E41" i="1"/>
  <c r="E42" i="1"/>
  <c r="U41" i="3"/>
  <c r="U42" i="3"/>
  <c r="D41" i="1"/>
  <c r="D42" i="1"/>
  <c r="AD41" i="3"/>
  <c r="AD42" i="3"/>
  <c r="Q41" i="3"/>
  <c r="Q42" i="3"/>
  <c r="AG41" i="3"/>
  <c r="AG42" i="3"/>
  <c r="AG16" i="3"/>
  <c r="AG47" i="3"/>
  <c r="AV47" i="3" s="1"/>
  <c r="I16" i="5"/>
  <c r="X16" i="5" s="1"/>
  <c r="I17" i="5"/>
  <c r="M32" i="1"/>
  <c r="I44" i="5"/>
  <c r="X44" i="5" s="1"/>
  <c r="I45" i="5"/>
  <c r="X45" i="5" s="1"/>
  <c r="AS44" i="1"/>
  <c r="AS45" i="1"/>
  <c r="BI45" i="1" s="1"/>
  <c r="Q16" i="3"/>
  <c r="AW16" i="3" s="1"/>
  <c r="Q17" i="3"/>
  <c r="L20" i="6"/>
  <c r="W20" i="6" s="1"/>
  <c r="AD24" i="1"/>
  <c r="H28" i="3"/>
  <c r="AV28" i="3" s="1"/>
  <c r="L28" i="6"/>
  <c r="W28" i="6" s="1"/>
  <c r="L32" i="6"/>
  <c r="L33" i="6"/>
  <c r="V32" i="15"/>
  <c r="Q36" i="3"/>
  <c r="AW36" i="3" s="1"/>
  <c r="Q37" i="3"/>
  <c r="I40" i="3"/>
  <c r="I41" i="3"/>
  <c r="AT47" i="1"/>
  <c r="AT16" i="1"/>
  <c r="AW47" i="1"/>
  <c r="AW16" i="1"/>
  <c r="AH33" i="1"/>
  <c r="AH34" i="1"/>
  <c r="E21" i="10"/>
  <c r="X21" i="10" s="1"/>
  <c r="E22" i="10"/>
  <c r="X22" i="10" s="1"/>
  <c r="X25" i="3"/>
  <c r="X26" i="3"/>
  <c r="E33" i="1"/>
  <c r="E34" i="1"/>
  <c r="M37" i="5"/>
  <c r="M38" i="5"/>
  <c r="AD21" i="3"/>
  <c r="AD22" i="3"/>
  <c r="AW22" i="3" s="1"/>
  <c r="AD17" i="1"/>
  <c r="AD18" i="1"/>
  <c r="P17" i="5"/>
  <c r="P18" i="5"/>
  <c r="H17" i="6"/>
  <c r="H18" i="6"/>
  <c r="AC17" i="1"/>
  <c r="AC18" i="1"/>
  <c r="E17" i="6"/>
  <c r="X17" i="6" s="1"/>
  <c r="E18" i="6"/>
  <c r="X18" i="6" s="1"/>
  <c r="L17" i="5"/>
  <c r="L18" i="5"/>
  <c r="E17" i="1"/>
  <c r="E18" i="1"/>
  <c r="U17" i="1"/>
  <c r="U18" i="1"/>
  <c r="V21" i="5"/>
  <c r="U21" i="1"/>
  <c r="U22" i="1"/>
  <c r="AS21" i="1"/>
  <c r="AS22" i="1"/>
  <c r="AK21" i="1"/>
  <c r="AK22" i="1"/>
  <c r="H21" i="1"/>
  <c r="H22" i="1"/>
  <c r="L21" i="1"/>
  <c r="L22" i="1"/>
  <c r="Q21" i="5"/>
  <c r="Q22" i="5"/>
  <c r="T21" i="5"/>
  <c r="T22" i="5"/>
  <c r="E25" i="14"/>
  <c r="X25" i="14" s="1"/>
  <c r="E26" i="14"/>
  <c r="X26" i="14" s="1"/>
  <c r="D25" i="5"/>
  <c r="D26" i="5"/>
  <c r="D25" i="7"/>
  <c r="D26" i="7"/>
  <c r="M25" i="1"/>
  <c r="M26" i="1"/>
  <c r="E25" i="7"/>
  <c r="X25" i="7" s="1"/>
  <c r="E26" i="7"/>
  <c r="X26" i="7" s="1"/>
  <c r="Q25" i="3"/>
  <c r="Q26" i="3"/>
  <c r="X25" i="1"/>
  <c r="X26" i="1"/>
  <c r="Q25" i="6"/>
  <c r="X25" i="6" s="1"/>
  <c r="Q26" i="6"/>
  <c r="X26" i="6" s="1"/>
  <c r="U25" i="1"/>
  <c r="U26" i="1"/>
  <c r="I25" i="1"/>
  <c r="I26" i="1"/>
  <c r="V29" i="15"/>
  <c r="E29" i="6"/>
  <c r="E30" i="6"/>
  <c r="X30" i="6" s="1"/>
  <c r="X29" i="1"/>
  <c r="X30" i="1"/>
  <c r="I29" i="5"/>
  <c r="I30" i="5"/>
  <c r="P29" i="1"/>
  <c r="P30" i="1"/>
  <c r="L29" i="6"/>
  <c r="W29" i="6" s="1"/>
  <c r="L30" i="6"/>
  <c r="W30" i="6" s="1"/>
  <c r="AH29" i="1"/>
  <c r="AH30" i="1"/>
  <c r="P33" i="6"/>
  <c r="P34" i="6"/>
  <c r="I33" i="5"/>
  <c r="I34" i="5"/>
  <c r="AW33" i="1"/>
  <c r="AW34" i="1"/>
  <c r="AD33" i="1"/>
  <c r="AD34" i="1"/>
  <c r="AK33" i="1"/>
  <c r="AK34" i="1"/>
  <c r="V33" i="7"/>
  <c r="V33" i="10"/>
  <c r="E33" i="14"/>
  <c r="X33" i="14" s="1"/>
  <c r="E34" i="14"/>
  <c r="X34" i="14" s="1"/>
  <c r="T37" i="3"/>
  <c r="T38" i="3"/>
  <c r="Q37" i="5"/>
  <c r="Q38" i="5"/>
  <c r="V37" i="10"/>
  <c r="D37" i="3"/>
  <c r="D38" i="3"/>
  <c r="D37" i="5"/>
  <c r="W37" i="5" s="1"/>
  <c r="D38" i="5"/>
  <c r="W38" i="5" s="1"/>
  <c r="E37" i="15"/>
  <c r="X37" i="15" s="1"/>
  <c r="E38" i="15"/>
  <c r="X38" i="15" s="1"/>
  <c r="M37" i="7"/>
  <c r="M38" i="7"/>
  <c r="BH41" i="1"/>
  <c r="E41" i="15"/>
  <c r="X41" i="15" s="1"/>
  <c r="E42" i="15"/>
  <c r="X42" i="15" s="1"/>
  <c r="M41" i="5"/>
  <c r="M42" i="5"/>
  <c r="AL41" i="1"/>
  <c r="AL42" i="1"/>
  <c r="E41" i="5"/>
  <c r="X41" i="5" s="1"/>
  <c r="E42" i="5"/>
  <c r="X42" i="5" s="1"/>
  <c r="X41" i="1"/>
  <c r="X42" i="1"/>
  <c r="E41" i="10"/>
  <c r="X41" i="10" s="1"/>
  <c r="E42" i="10"/>
  <c r="X42" i="10" s="1"/>
  <c r="AG41" i="1"/>
  <c r="AG42" i="1"/>
  <c r="D41" i="7"/>
  <c r="D42" i="7"/>
  <c r="D16" i="5"/>
  <c r="D17" i="5"/>
  <c r="AH20" i="1"/>
  <c r="BJ20" i="1" s="1"/>
  <c r="H44" i="6"/>
  <c r="W44" i="6" s="1"/>
  <c r="H45" i="6"/>
  <c r="W45" i="6" s="1"/>
  <c r="L16" i="3"/>
  <c r="L17" i="3"/>
  <c r="U20" i="5"/>
  <c r="X20" i="5" s="1"/>
  <c r="U21" i="5"/>
  <c r="I24" i="1"/>
  <c r="D24" i="5"/>
  <c r="W24" i="5" s="1"/>
  <c r="I28" i="6"/>
  <c r="X28" i="6" s="1"/>
  <c r="I29" i="6"/>
  <c r="AS28" i="1"/>
  <c r="AS29" i="1"/>
  <c r="M32" i="3"/>
  <c r="AW32" i="3" s="1"/>
  <c r="M33" i="3"/>
  <c r="L32" i="7"/>
  <c r="L33" i="7"/>
  <c r="AG36" i="3"/>
  <c r="AG37" i="3"/>
  <c r="T40" i="3"/>
  <c r="AV40" i="3" s="1"/>
  <c r="T41" i="3"/>
  <c r="E47" i="15"/>
  <c r="X47" i="15" s="1"/>
  <c r="E16" i="15"/>
  <c r="X16" i="15" s="1"/>
  <c r="AP16" i="1"/>
  <c r="BJ16" i="1" s="1"/>
  <c r="AP47" i="1"/>
  <c r="AS33" i="1"/>
  <c r="AS34" i="1"/>
  <c r="AO41" i="1"/>
  <c r="AO42" i="1"/>
  <c r="BB29" i="1"/>
  <c r="BB30" i="1"/>
  <c r="U41" i="1"/>
  <c r="U42" i="1"/>
  <c r="P21" i="5"/>
  <c r="P22" i="5"/>
  <c r="X17" i="1"/>
  <c r="X18" i="1"/>
  <c r="X17" i="3"/>
  <c r="X18" i="3"/>
  <c r="AP17" i="1"/>
  <c r="AP18" i="1"/>
  <c r="Q17" i="5"/>
  <c r="Q18" i="5"/>
  <c r="X18" i="5" s="1"/>
  <c r="V17" i="15"/>
  <c r="AS17" i="1"/>
  <c r="AS18" i="1"/>
  <c r="AH17" i="1"/>
  <c r="AH18" i="1"/>
  <c r="AC17" i="3"/>
  <c r="AC18" i="3"/>
  <c r="E21" i="1"/>
  <c r="E22" i="1"/>
  <c r="L21" i="5"/>
  <c r="L22" i="5"/>
  <c r="AO21" i="1"/>
  <c r="AO22" i="1"/>
  <c r="M21" i="7"/>
  <c r="X21" i="7" s="1"/>
  <c r="M22" i="7"/>
  <c r="X22" i="7" s="1"/>
  <c r="AC21" i="3"/>
  <c r="AC22" i="3"/>
  <c r="H21" i="5"/>
  <c r="H22" i="5"/>
  <c r="X21" i="1"/>
  <c r="X22" i="1"/>
  <c r="D21" i="14"/>
  <c r="W21" i="14" s="1"/>
  <c r="D22" i="14"/>
  <c r="W22" i="14" s="1"/>
  <c r="AC25" i="3"/>
  <c r="AC26" i="3"/>
  <c r="P25" i="5"/>
  <c r="P26" i="5"/>
  <c r="M25" i="3"/>
  <c r="M26" i="3"/>
  <c r="AG25" i="3"/>
  <c r="AG26" i="3"/>
  <c r="L25" i="7"/>
  <c r="L26" i="7"/>
  <c r="T25" i="3"/>
  <c r="T26" i="3"/>
  <c r="AD25" i="3"/>
  <c r="AD26" i="3"/>
  <c r="U29" i="5"/>
  <c r="U30" i="5"/>
  <c r="Y29" i="3"/>
  <c r="Y30" i="3"/>
  <c r="AW29" i="1"/>
  <c r="AW30" i="1"/>
  <c r="V29" i="10"/>
  <c r="AO29" i="1"/>
  <c r="AO30" i="1"/>
  <c r="V29" i="6"/>
  <c r="V29" i="7"/>
  <c r="M33" i="6"/>
  <c r="M34" i="6"/>
  <c r="U33" i="5"/>
  <c r="U34" i="5"/>
  <c r="Y33" i="3"/>
  <c r="Y34" i="3"/>
  <c r="E33" i="7"/>
  <c r="E34" i="7"/>
  <c r="D33" i="5"/>
  <c r="D34" i="5"/>
  <c r="E33" i="6"/>
  <c r="E34" i="6"/>
  <c r="U33" i="1"/>
  <c r="U34" i="1"/>
  <c r="T33" i="5"/>
  <c r="T34" i="5"/>
  <c r="D33" i="15"/>
  <c r="W33" i="15" s="1"/>
  <c r="D34" i="15"/>
  <c r="W34" i="15" s="1"/>
  <c r="E37" i="6"/>
  <c r="E38" i="6"/>
  <c r="AD37" i="1"/>
  <c r="AD38" i="1"/>
  <c r="M37" i="3"/>
  <c r="M38" i="3"/>
  <c r="U37" i="5"/>
  <c r="U38" i="5"/>
  <c r="E37" i="3"/>
  <c r="E38" i="3"/>
  <c r="AW38" i="3" s="1"/>
  <c r="I37" i="6"/>
  <c r="I38" i="6"/>
  <c r="D41" i="6"/>
  <c r="W41" i="6" s="1"/>
  <c r="D42" i="6"/>
  <c r="W42" i="6" s="1"/>
  <c r="P41" i="3"/>
  <c r="P42" i="3"/>
  <c r="V41" i="15"/>
  <c r="AX41" i="1"/>
  <c r="AX42" i="1"/>
  <c r="AH41" i="3"/>
  <c r="AH42" i="3"/>
  <c r="H41" i="3"/>
  <c r="H42" i="3"/>
  <c r="X41" i="3"/>
  <c r="X42" i="3"/>
  <c r="E41" i="14"/>
  <c r="X41" i="14" s="1"/>
  <c r="E42" i="14"/>
  <c r="X42" i="14" s="1"/>
  <c r="X23" i="5"/>
  <c r="BI40" i="1"/>
  <c r="X30" i="7"/>
  <c r="BJ35" i="1"/>
  <c r="AV32" i="3"/>
  <c r="X44" i="14"/>
  <c r="X44" i="6"/>
  <c r="X44" i="7"/>
  <c r="W39" i="6"/>
  <c r="W47" i="6"/>
  <c r="W40" i="6"/>
  <c r="W30" i="7"/>
  <c r="W16" i="6"/>
  <c r="W27" i="5"/>
  <c r="X24" i="5"/>
  <c r="AW44" i="3"/>
  <c r="X23" i="6"/>
  <c r="BJ19" i="1"/>
  <c r="BI31" i="1"/>
  <c r="X39" i="7"/>
  <c r="AW28" i="3"/>
  <c r="BI39" i="1"/>
  <c r="AW23" i="3"/>
  <c r="BI27" i="1"/>
  <c r="AV20" i="3"/>
  <c r="BJ45" i="1"/>
  <c r="W44" i="5"/>
  <c r="W19" i="6"/>
  <c r="BJ23" i="1"/>
  <c r="W28" i="5"/>
  <c r="X25" i="5"/>
  <c r="X43" i="6"/>
  <c r="X27" i="6"/>
  <c r="AW35" i="3"/>
  <c r="BJ43" i="1"/>
  <c r="X36" i="7"/>
  <c r="W45" i="14"/>
  <c r="X40" i="7"/>
  <c r="X19" i="6"/>
  <c r="X22" i="6"/>
  <c r="W16" i="14"/>
  <c r="AV43" i="3"/>
  <c r="X32" i="14"/>
  <c r="BI35" i="1"/>
  <c r="W34" i="6"/>
  <c r="W31" i="5"/>
  <c r="X43" i="5"/>
  <c r="AW19" i="3"/>
  <c r="BJ39" i="1"/>
  <c r="X24" i="6"/>
  <c r="W23" i="5"/>
  <c r="X47" i="6"/>
  <c r="X45" i="7"/>
  <c r="W44" i="14"/>
  <c r="X17" i="7"/>
  <c r="BI19" i="1"/>
  <c r="BJ44" i="1"/>
  <c r="X31" i="5"/>
  <c r="X21" i="6"/>
  <c r="BI43" i="1"/>
  <c r="W36" i="5"/>
  <c r="BJ31" i="1"/>
  <c r="X16" i="7"/>
  <c r="W36" i="6"/>
  <c r="W39" i="5"/>
  <c r="AV27" i="3"/>
  <c r="AW45" i="3"/>
  <c r="X36" i="5"/>
  <c r="X45" i="14"/>
  <c r="AW43" i="3"/>
  <c r="X39" i="5"/>
  <c r="W20" i="5"/>
  <c r="BI36" i="1"/>
  <c r="AV35" i="3"/>
  <c r="X31" i="6"/>
  <c r="AV23" i="3"/>
  <c r="BI23" i="1"/>
  <c r="X23" i="7"/>
  <c r="AV19" i="3"/>
  <c r="W35" i="5"/>
  <c r="AW39" i="3"/>
  <c r="W17" i="14"/>
  <c r="BI44" i="1"/>
  <c r="AW27" i="3"/>
  <c r="X26" i="5"/>
  <c r="BI32" i="1"/>
  <c r="AV39" i="3"/>
  <c r="W35" i="6"/>
  <c r="X27" i="7"/>
  <c r="X40" i="6"/>
  <c r="X35" i="5"/>
  <c r="AW47" i="3"/>
  <c r="G34" i="2"/>
  <c r="G22" i="2"/>
  <c r="D20" i="2"/>
  <c r="G30" i="2"/>
  <c r="H27" i="2"/>
  <c r="F26" i="2"/>
  <c r="D26" i="2"/>
  <c r="G33" i="2"/>
  <c r="G26" i="2"/>
  <c r="G16" i="2"/>
  <c r="G23" i="2"/>
  <c r="C25" i="2"/>
  <c r="C32" i="2"/>
  <c r="E34" i="2"/>
  <c r="H33" i="2"/>
  <c r="C28" i="2"/>
  <c r="I25" i="2"/>
  <c r="I30" i="2"/>
  <c r="B26" i="2"/>
  <c r="F17" i="2"/>
  <c r="I26" i="2"/>
  <c r="B21" i="2"/>
  <c r="D23" i="2"/>
  <c r="H31" i="2"/>
  <c r="F23" i="2"/>
  <c r="B31" i="2"/>
  <c r="H30" i="2"/>
  <c r="B27" i="2"/>
  <c r="G28" i="2"/>
  <c r="C33" i="2"/>
  <c r="E35" i="2"/>
  <c r="H21" i="2"/>
  <c r="G18" i="2"/>
  <c r="C29" i="2"/>
  <c r="D17" i="2"/>
  <c r="D13" i="2"/>
  <c r="D16" i="2"/>
  <c r="D21" i="2"/>
  <c r="G13" i="2"/>
  <c r="H26" i="2"/>
  <c r="I29" i="2"/>
  <c r="B16" i="2"/>
  <c r="D31" i="2"/>
  <c r="I18" i="2"/>
  <c r="H17" i="2"/>
  <c r="F30" i="2"/>
  <c r="G14" i="2"/>
  <c r="E22" i="2"/>
  <c r="G29" i="2"/>
  <c r="C27" i="2"/>
  <c r="C18" i="2"/>
  <c r="G19" i="2"/>
  <c r="I16" i="2"/>
  <c r="F27" i="2"/>
  <c r="I17" i="2"/>
  <c r="D24" i="2"/>
  <c r="B17" i="2"/>
  <c r="B30" i="2"/>
  <c r="D19" i="2"/>
  <c r="B20" i="2"/>
  <c r="I32" i="2"/>
  <c r="D30" i="2"/>
  <c r="C24" i="2"/>
  <c r="C19" i="2"/>
  <c r="H32" i="2"/>
  <c r="D35" i="2"/>
  <c r="I31" i="2"/>
  <c r="D34" i="2"/>
  <c r="D18" i="2"/>
  <c r="F24" i="2"/>
  <c r="D25" i="2"/>
  <c r="F21" i="2"/>
  <c r="H23" i="2"/>
  <c r="I20" i="2"/>
  <c r="I33" i="2"/>
  <c r="D29" i="2"/>
  <c r="I23" i="2"/>
  <c r="H20" i="2"/>
  <c r="F25" i="2"/>
  <c r="I13" i="2"/>
  <c r="F20" i="2"/>
  <c r="I19" i="2"/>
  <c r="F16" i="2"/>
  <c r="I24" i="2"/>
  <c r="X34" i="7" l="1"/>
  <c r="X17" i="5"/>
  <c r="AV36" i="3"/>
  <c r="BI47" i="1"/>
  <c r="BJ32" i="1"/>
  <c r="W38" i="6"/>
  <c r="W33" i="7"/>
  <c r="BI28" i="1"/>
  <c r="AW33" i="3"/>
  <c r="AW21" i="3"/>
  <c r="BJ24" i="1"/>
  <c r="AV16" i="3"/>
  <c r="BJ21" i="1"/>
  <c r="W42" i="7"/>
  <c r="AV33" i="3"/>
  <c r="W18" i="5"/>
  <c r="W24" i="7"/>
  <c r="AW42" i="3"/>
  <c r="AV34" i="3"/>
  <c r="X33" i="5"/>
  <c r="BJ38" i="1"/>
  <c r="AW34" i="3"/>
  <c r="W33" i="5"/>
  <c r="BJ22" i="1"/>
  <c r="W32" i="7"/>
  <c r="W17" i="5"/>
  <c r="BI21" i="1"/>
  <c r="BI34" i="1"/>
  <c r="BI26" i="1"/>
  <c r="BI22" i="1"/>
  <c r="BJ25" i="1"/>
  <c r="BI25" i="1"/>
  <c r="BI16" i="1"/>
  <c r="AV18" i="3"/>
  <c r="W17" i="7"/>
  <c r="BI33" i="1"/>
  <c r="X34" i="5"/>
  <c r="AW37" i="3"/>
  <c r="W29" i="5"/>
  <c r="W37" i="6"/>
  <c r="W41" i="7"/>
  <c r="AV42" i="3"/>
  <c r="X33" i="7"/>
  <c r="AV37" i="3"/>
  <c r="W25" i="7"/>
  <c r="W34" i="5"/>
  <c r="AV25" i="3"/>
  <c r="BJ47" i="1"/>
  <c r="AV17" i="3"/>
  <c r="BJ26" i="1"/>
  <c r="W26" i="5"/>
  <c r="W18" i="6"/>
  <c r="W32" i="6"/>
  <c r="AV41" i="3"/>
  <c r="BJ37" i="1"/>
  <c r="AV26" i="3"/>
  <c r="J20" i="2"/>
  <c r="J30" i="2"/>
  <c r="J17" i="2"/>
  <c r="C37" i="2"/>
  <c r="J16" i="2"/>
  <c r="J26" i="2"/>
  <c r="X38" i="6"/>
  <c r="X34" i="6"/>
  <c r="W16" i="5"/>
  <c r="W25" i="5"/>
  <c r="BJ18" i="1"/>
  <c r="X38" i="7"/>
  <c r="BI38" i="1"/>
  <c r="X29" i="5"/>
  <c r="AW29" i="3"/>
  <c r="X22" i="5"/>
  <c r="W17" i="6"/>
  <c r="BI17" i="1"/>
  <c r="W42" i="5"/>
  <c r="X37" i="6"/>
  <c r="X33" i="6"/>
  <c r="AV38" i="3"/>
  <c r="X29" i="6"/>
  <c r="W26" i="7"/>
  <c r="BJ17" i="1"/>
  <c r="X37" i="7"/>
  <c r="BI37" i="1"/>
  <c r="W30" i="5"/>
  <c r="W22" i="5"/>
  <c r="X21" i="5"/>
  <c r="W18" i="7"/>
  <c r="BI30" i="1"/>
  <c r="W41" i="5"/>
  <c r="BJ30" i="1"/>
  <c r="W25" i="6"/>
  <c r="AW18" i="3"/>
  <c r="BJ34" i="1"/>
  <c r="BI42" i="1"/>
  <c r="BJ42" i="1"/>
  <c r="X38" i="5"/>
  <c r="AW26" i="3"/>
  <c r="W21" i="5"/>
  <c r="BI29" i="1"/>
  <c r="AW41" i="3"/>
  <c r="W33" i="6"/>
  <c r="BJ29" i="1"/>
  <c r="AV22" i="3"/>
  <c r="AW17" i="3"/>
  <c r="BJ33" i="1"/>
  <c r="BI41" i="1"/>
  <c r="BJ41" i="1"/>
  <c r="X37" i="5"/>
  <c r="X30" i="5"/>
  <c r="AW30" i="3"/>
  <c r="AW25" i="3"/>
  <c r="BI18" i="1"/>
  <c r="AW40" i="3"/>
  <c r="AV21" i="3"/>
  <c r="F31" i="2"/>
  <c r="D33" i="2"/>
  <c r="I28" i="2"/>
  <c r="B23" i="2"/>
  <c r="F28" i="2"/>
  <c r="F13" i="2"/>
  <c r="H15" i="2"/>
  <c r="I21" i="2"/>
  <c r="I35" i="2"/>
  <c r="F29" i="2"/>
  <c r="I27" i="2"/>
  <c r="B13" i="2"/>
  <c r="H14" i="2"/>
  <c r="B19" i="2"/>
  <c r="H28" i="2"/>
  <c r="B18" i="2"/>
  <c r="B29" i="2"/>
  <c r="B22" i="2"/>
  <c r="F15" i="2"/>
  <c r="I14" i="2"/>
  <c r="F35" i="2"/>
  <c r="H24" i="2"/>
  <c r="D32" i="2"/>
  <c r="B28" i="2"/>
  <c r="I34" i="2"/>
  <c r="D15" i="2"/>
  <c r="F22" i="2"/>
  <c r="F32" i="2"/>
  <c r="F14" i="2"/>
  <c r="D27" i="2"/>
  <c r="H29" i="2"/>
  <c r="F34" i="2"/>
  <c r="H13" i="2"/>
  <c r="B33" i="2"/>
  <c r="D14" i="2"/>
  <c r="I22" i="2"/>
  <c r="H25" i="2"/>
  <c r="B25" i="2"/>
  <c r="B15" i="2"/>
  <c r="F18" i="2"/>
  <c r="I15" i="2"/>
  <c r="D22" i="2"/>
  <c r="B24" i="2"/>
  <c r="H22" i="2"/>
  <c r="B14" i="2"/>
  <c r="H19" i="2"/>
  <c r="H34" i="2"/>
  <c r="D28" i="2"/>
  <c r="H35" i="2"/>
  <c r="F33" i="2"/>
  <c r="B35" i="2"/>
  <c r="H18" i="2"/>
  <c r="B34" i="2"/>
  <c r="B32" i="2"/>
  <c r="F19" i="2"/>
  <c r="J31" i="2" l="1"/>
  <c r="J23" i="2"/>
  <c r="J21" i="2"/>
  <c r="J29" i="2"/>
  <c r="J27" i="2"/>
  <c r="J19" i="2"/>
  <c r="J32" i="2"/>
  <c r="J34" i="2"/>
  <c r="J35" i="2"/>
  <c r="J28" i="2"/>
  <c r="J14" i="2"/>
  <c r="J24" i="2"/>
  <c r="J22" i="2"/>
  <c r="J18" i="2"/>
  <c r="J15" i="2"/>
  <c r="J25" i="2"/>
  <c r="J33" i="2"/>
  <c r="J13" i="2"/>
  <c r="J37" i="2" l="1"/>
</calcChain>
</file>

<file path=xl/sharedStrings.xml><?xml version="1.0" encoding="utf-8"?>
<sst xmlns="http://schemas.openxmlformats.org/spreadsheetml/2006/main" count="1509" uniqueCount="171">
  <si>
    <t>23-00</t>
  </si>
  <si>
    <t>24-00</t>
  </si>
  <si>
    <t xml:space="preserve"> </t>
  </si>
  <si>
    <t>актив-</t>
  </si>
  <si>
    <t>ного</t>
  </si>
  <si>
    <t>реак-</t>
  </si>
  <si>
    <t>тивного</t>
  </si>
  <si>
    <t xml:space="preserve">    показания</t>
  </si>
  <si>
    <t xml:space="preserve">  эл.счетчиков</t>
  </si>
  <si>
    <t xml:space="preserve">     нагрузка</t>
  </si>
  <si>
    <t>актив.</t>
  </si>
  <si>
    <t>кВт</t>
  </si>
  <si>
    <t>реакт.</t>
  </si>
  <si>
    <t>кВар</t>
  </si>
  <si>
    <t>Расчетный коэф.____________</t>
  </si>
  <si>
    <t>Т-р тока____________________</t>
  </si>
  <si>
    <t>п-ст</t>
  </si>
  <si>
    <t xml:space="preserve">         Фидер №</t>
  </si>
  <si>
    <t xml:space="preserve">         Кто питается</t>
  </si>
  <si>
    <t xml:space="preserve">                  наименование п-ст и ее принадлежность</t>
  </si>
  <si>
    <t>замера нагрузок в контрольный день</t>
  </si>
  <si>
    <t>число, месяц</t>
  </si>
  <si>
    <t xml:space="preserve">       по</t>
  </si>
  <si>
    <t>наименование предприятия</t>
  </si>
  <si>
    <t>напряжение в сети</t>
  </si>
  <si>
    <t xml:space="preserve">            В  Е  Д  О  М   О  С  Т  Ь</t>
  </si>
  <si>
    <t>кВ</t>
  </si>
  <si>
    <t>Итого</t>
  </si>
  <si>
    <t>кВар ч</t>
  </si>
  <si>
    <t>кВт ч</t>
  </si>
  <si>
    <t xml:space="preserve">               ОАО "Хасанкоммунэнерго"</t>
  </si>
  <si>
    <t>роспись, фамилия</t>
  </si>
  <si>
    <t>роспиь, фамилия</t>
  </si>
  <si>
    <t>200/5</t>
  </si>
  <si>
    <t>п/с "Славянка"</t>
  </si>
  <si>
    <t>страница 1</t>
  </si>
  <si>
    <t>страница 3</t>
  </si>
  <si>
    <t>Предприятие</t>
  </si>
  <si>
    <t>п/с "Троица"</t>
  </si>
  <si>
    <t>50/5</t>
  </si>
  <si>
    <t>п/с "Посьет"</t>
  </si>
  <si>
    <t>100/5</t>
  </si>
  <si>
    <t>п/с "Краскино"</t>
  </si>
  <si>
    <t>п/с "Барабаш"</t>
  </si>
  <si>
    <t>Ведомость   электрических  нагрузок  (кВт)</t>
  </si>
  <si>
    <t>ПС</t>
  </si>
  <si>
    <t>№ фидера</t>
  </si>
  <si>
    <t>код</t>
  </si>
  <si>
    <t>Славянка</t>
  </si>
  <si>
    <t>Краскино</t>
  </si>
  <si>
    <t>Троица</t>
  </si>
  <si>
    <t>Посьет</t>
  </si>
  <si>
    <t>Барабаш</t>
  </si>
  <si>
    <t xml:space="preserve">Всего </t>
  </si>
  <si>
    <t xml:space="preserve">            В  Е  Д  О  М   О  С  Т  Ь </t>
  </si>
  <si>
    <t>п/с "Безверхово"</t>
  </si>
  <si>
    <t xml:space="preserve">             Снятие  показаний произвел</t>
  </si>
  <si>
    <t>150/5</t>
  </si>
  <si>
    <t>п/с "Хасан"</t>
  </si>
  <si>
    <t>Страница 1</t>
  </si>
  <si>
    <t>Безверхово</t>
  </si>
  <si>
    <t>Страница 2</t>
  </si>
  <si>
    <t>Главный инженер</t>
  </si>
  <si>
    <t xml:space="preserve">                   число, месяц</t>
  </si>
  <si>
    <t xml:space="preserve">    Итого  </t>
  </si>
  <si>
    <t xml:space="preserve">  по  фидерам</t>
  </si>
  <si>
    <t xml:space="preserve">                  напряжение в сети</t>
  </si>
  <si>
    <t>Биховец В.А</t>
  </si>
  <si>
    <t>ТП-47</t>
  </si>
  <si>
    <t>ТП-89 (8)</t>
  </si>
  <si>
    <t>Хасан</t>
  </si>
  <si>
    <t>Мощность кВт</t>
  </si>
  <si>
    <t>КТПн-83</t>
  </si>
  <si>
    <t>75/5</t>
  </si>
  <si>
    <t>Волобуев</t>
  </si>
  <si>
    <t>Приморская</t>
  </si>
  <si>
    <t>п/с "Приморская"</t>
  </si>
  <si>
    <t>2007 г.</t>
  </si>
  <si>
    <t>ТП-24</t>
  </si>
  <si>
    <t>ТП - 35</t>
  </si>
  <si>
    <t>КТПН-83</t>
  </si>
  <si>
    <t xml:space="preserve">20 июня </t>
  </si>
  <si>
    <t>ТП-94</t>
  </si>
  <si>
    <t>Канал измерения    /                                               Время</t>
  </si>
  <si>
    <t>15/5</t>
  </si>
  <si>
    <t>10/5</t>
  </si>
  <si>
    <t>ТП - 91( 13), ТП-91 (14)</t>
  </si>
  <si>
    <t>страница 5</t>
  </si>
  <si>
    <t>В ремя замера нагрузок</t>
  </si>
  <si>
    <t>За сутки кВт-ч</t>
  </si>
  <si>
    <t>30 мин.</t>
  </si>
  <si>
    <t>15.12.21</t>
  </si>
  <si>
    <t>16.12.21</t>
  </si>
  <si>
    <t>(A+)</t>
  </si>
  <si>
    <t>(R+)</t>
  </si>
  <si>
    <t>(А+)</t>
  </si>
  <si>
    <t>КТП-35 (А+)</t>
  </si>
  <si>
    <t>КТП-35 (Р+)</t>
  </si>
  <si>
    <t xml:space="preserve"> КТП24 (А+)</t>
  </si>
  <si>
    <t>КТП24 (R+)</t>
  </si>
  <si>
    <t>КТП-83 (А+)</t>
  </si>
  <si>
    <t>КТП-83 (Р+)</t>
  </si>
  <si>
    <t>КТП-89 (А+)</t>
  </si>
  <si>
    <t>КТП-89 (Р+)</t>
  </si>
  <si>
    <t xml:space="preserve"> ф.34 РП-1 (А+)</t>
  </si>
  <si>
    <t xml:space="preserve"> ф.34 РП-1 (Р+)</t>
  </si>
  <si>
    <t>ТП-21 (А+)</t>
  </si>
  <si>
    <t>ТП-21 (Р+)</t>
  </si>
  <si>
    <t>ПС Славянка ф.10 (А+)</t>
  </si>
  <si>
    <t>ПС Славянка ф.10 (Р+)</t>
  </si>
  <si>
    <t>ПС Славянка ф.12 (А+)</t>
  </si>
  <si>
    <t>ПС Славянка ф.12 (Р+)</t>
  </si>
  <si>
    <t>ПС Славянка ф.16 (А+)</t>
  </si>
  <si>
    <t>ПС Славянка ф.16 (Р+)</t>
  </si>
  <si>
    <t>ПС Славянка ф.18 (А+)</t>
  </si>
  <si>
    <t>ПС Славянка ф.18 (Р+)</t>
  </si>
  <si>
    <t>ПС Славянка ф.19 (А+)</t>
  </si>
  <si>
    <t>ПССлавянка ф.19 (Р+)</t>
  </si>
  <si>
    <t>ПС Славянка ф.20 (А+)</t>
  </si>
  <si>
    <t>ПС Славянка ф.20 (Р+)</t>
  </si>
  <si>
    <t>ПС Славянка ф.25 (А+)</t>
  </si>
  <si>
    <t>ПС Славянка ф.25 (Р+)</t>
  </si>
  <si>
    <t>ПС Славянка ф.31 (А+)</t>
  </si>
  <si>
    <t>ПС СЛавянка ф.31 (Р+)</t>
  </si>
  <si>
    <t>ПС Славянка ф.5 (А+)</t>
  </si>
  <si>
    <t>ПС Славянка ф.5 (Р+)</t>
  </si>
  <si>
    <t>ПС Славянка ф.6 (А+)</t>
  </si>
  <si>
    <t>ПС Славянка ф.6 (Р+)</t>
  </si>
  <si>
    <t>ПС Славянка ф.8 (А+)</t>
  </si>
  <si>
    <t>ПС Славянка ф.8 (Р+)</t>
  </si>
  <si>
    <t>ПС Троица ф.10 (А+)</t>
  </si>
  <si>
    <t>ПС Троица ф.10 (Р+)</t>
  </si>
  <si>
    <t>ПС Троица ф.18(А+)</t>
  </si>
  <si>
    <t>ПС Троица ф.18 (Р+)</t>
  </si>
  <si>
    <t>ПС Троица ф.19 (А+)</t>
  </si>
  <si>
    <t>ПС Троица ф.19 (Р+)</t>
  </si>
  <si>
    <t>ПС Троица ф.20 (А+)</t>
  </si>
  <si>
    <t>ПС Троица ф.20 (Р+)</t>
  </si>
  <si>
    <t>ПС Троица ф.21 (А+)</t>
  </si>
  <si>
    <t>ПС Троица ф.21 (Р+)</t>
  </si>
  <si>
    <t>ПС Троица ф.7 (А+)</t>
  </si>
  <si>
    <t>ПС Троица ф.7(Р+)</t>
  </si>
  <si>
    <t>ПС Троица ф.8(А+)</t>
  </si>
  <si>
    <t>ПС Троица ф.8 (Р+)</t>
  </si>
  <si>
    <t>ПС Троица ф.9(А+)</t>
  </si>
  <si>
    <t>ПС Троица ф.9 (Р+)</t>
  </si>
  <si>
    <t>ПС Посьет ф.10 (А+)</t>
  </si>
  <si>
    <t>ПС Посьет ф.10 (Р+)</t>
  </si>
  <si>
    <t>ПС Посьет ф.11 (А+)</t>
  </si>
  <si>
    <t>ПС Посьет ф.11 (Р+)</t>
  </si>
  <si>
    <t>Пс Посьет ф.15 (А+)</t>
  </si>
  <si>
    <t>ПС Посьет ф.15 (Р+)</t>
  </si>
  <si>
    <t>ПС Посьет ф.3 (А+)</t>
  </si>
  <si>
    <t>ПС Посьет ф.3 (Р+)</t>
  </si>
  <si>
    <t>ПС Посьет ф.5 (А+)</t>
  </si>
  <si>
    <t>ПС Посьет ф.5 (Р+)</t>
  </si>
  <si>
    <t>ПС Краскино ф.5 (А+)</t>
  </si>
  <si>
    <t>ПС Краскино ф.5 (Р+)</t>
  </si>
  <si>
    <t>ПС Барабаш ф.6 (А+)</t>
  </si>
  <si>
    <t>ПС Барабаш ф.6 (Р+)</t>
  </si>
  <si>
    <t>ПС Хасанская ф.4 (А+)</t>
  </si>
  <si>
    <t>ПС Хасанская ф.4 (Р+)</t>
  </si>
  <si>
    <t>ПС Приморская ф.4 (А+)</t>
  </si>
  <si>
    <t>ПС Приморская ф.4 (Р+)</t>
  </si>
  <si>
    <t>ПС Тереховка ф.33 (А+)</t>
  </si>
  <si>
    <t>ПС Тереховка ф.33 (Р+)</t>
  </si>
  <si>
    <t>ПС Тавричанка ф.16 (А+)</t>
  </si>
  <si>
    <t>ПС Тавричанка ф.16 (Р+)</t>
  </si>
  <si>
    <t>ПС Безверхово ф.2 (А+)</t>
  </si>
  <si>
    <t>ПС Безверхово ф.2 (Р+)</t>
  </si>
  <si>
    <t>АО "ДВ 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</si>
</sst>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dd/mm/yy\ hh:mm:ss"/>
    <numFmt numFmtId="166" formatCode="#,##0.000"/>
    <numFmt numFmtId="167" formatCode="hh\-mm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indexed="9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color theme="0"/>
      <name val="Arial Cyr"/>
      <family val="2"/>
      <charset val="204"/>
    </font>
    <font>
      <sz val="10"/>
      <color theme="0"/>
      <name val="Times New Roman"/>
      <family val="1"/>
      <charset val="204"/>
    </font>
    <font>
      <sz val="10"/>
      <color theme="0" tint="-4.9989318521683403E-2"/>
      <name val="Arial Cyr"/>
      <charset val="204"/>
    </font>
    <font>
      <sz val="12"/>
      <color rgb="FFFF0000"/>
      <name val="Arial Cyr"/>
      <family val="2"/>
      <charset val="204"/>
    </font>
    <font>
      <sz val="10"/>
      <color theme="0" tint="-0.1499984740745262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0" fontId="39" fillId="0" borderId="0"/>
    <xf numFmtId="0" fontId="17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</cellStyleXfs>
  <cellXfs count="381">
    <xf numFmtId="0" fontId="0" fillId="0" borderId="0" xfId="0"/>
    <xf numFmtId="0" fontId="4" fillId="0" borderId="0" xfId="0" applyFont="1"/>
    <xf numFmtId="0" fontId="7" fillId="0" borderId="1" xfId="0" applyFont="1" applyBorder="1"/>
    <xf numFmtId="0" fontId="8" fillId="0" borderId="1" xfId="0" applyFont="1" applyBorder="1"/>
    <xf numFmtId="0" fontId="11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11" fillId="0" borderId="0" xfId="0" applyFont="1"/>
    <xf numFmtId="0" fontId="0" fillId="0" borderId="0" xfId="0" applyFill="1"/>
    <xf numFmtId="0" fontId="11" fillId="0" borderId="9" xfId="0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1" fontId="4" fillId="0" borderId="10" xfId="0" applyNumberFormat="1" applyFont="1" applyBorder="1"/>
    <xf numFmtId="1" fontId="4" fillId="0" borderId="11" xfId="0" applyNumberFormat="1" applyFont="1" applyBorder="1"/>
    <xf numFmtId="1" fontId="11" fillId="0" borderId="12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15" xfId="0" applyFont="1" applyBorder="1"/>
    <xf numFmtId="0" fontId="12" fillId="0" borderId="16" xfId="0" applyFont="1" applyBorder="1"/>
    <xf numFmtId="0" fontId="13" fillId="0" borderId="13" xfId="0" applyFont="1" applyBorder="1" applyAlignment="1">
      <alignment horizontal="center"/>
    </xf>
    <xf numFmtId="0" fontId="12" fillId="0" borderId="0" xfId="0" applyFont="1" applyFill="1"/>
    <xf numFmtId="0" fontId="1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textRotation="255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/>
    <xf numFmtId="1" fontId="0" fillId="0" borderId="0" xfId="0" applyNumberFormat="1" applyFill="1" applyBorder="1"/>
    <xf numFmtId="2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/>
    <xf numFmtId="0" fontId="16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left" wrapText="1"/>
    </xf>
    <xf numFmtId="0" fontId="19" fillId="0" borderId="0" xfId="0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41" fillId="0" borderId="0" xfId="0" applyFont="1"/>
    <xf numFmtId="0" fontId="20" fillId="0" borderId="0" xfId="0" applyNumberFormat="1" applyFont="1" applyFill="1" applyAlignment="1"/>
    <xf numFmtId="0" fontId="20" fillId="0" borderId="0" xfId="0" applyFont="1" applyAlignment="1"/>
    <xf numFmtId="22" fontId="20" fillId="0" borderId="0" xfId="0" applyNumberFormat="1" applyFont="1" applyAlignment="1"/>
    <xf numFmtId="0" fontId="0" fillId="0" borderId="0" xfId="0" applyAlignment="1"/>
    <xf numFmtId="0" fontId="12" fillId="0" borderId="0" xfId="0" applyFont="1" applyFill="1" applyBorder="1"/>
    <xf numFmtId="166" fontId="0" fillId="0" borderId="2" xfId="0" applyNumberFormat="1" applyBorder="1" applyAlignment="1">
      <alignment horizontal="right"/>
    </xf>
    <xf numFmtId="0" fontId="0" fillId="0" borderId="0" xfId="0" applyProtection="1"/>
    <xf numFmtId="0" fontId="41" fillId="0" borderId="0" xfId="0" applyFont="1" applyFill="1"/>
    <xf numFmtId="0" fontId="12" fillId="0" borderId="0" xfId="0" applyFont="1" applyFill="1" applyBorder="1" applyAlignment="1">
      <alignment textRotation="255"/>
    </xf>
    <xf numFmtId="0" fontId="12" fillId="0" borderId="0" xfId="0" applyFont="1" applyFill="1" applyBorder="1" applyAlignment="1">
      <alignment horizontal="center"/>
    </xf>
    <xf numFmtId="20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" fontId="12" fillId="0" borderId="0" xfId="0" applyNumberFormat="1" applyFont="1" applyFill="1" applyBorder="1"/>
    <xf numFmtId="0" fontId="18" fillId="0" borderId="1" xfId="0" applyFont="1" applyFill="1" applyBorder="1"/>
    <xf numFmtId="0" fontId="42" fillId="0" borderId="0" xfId="0" applyFont="1"/>
    <xf numFmtId="0" fontId="42" fillId="0" borderId="0" xfId="0" applyFont="1" applyBorder="1"/>
    <xf numFmtId="0" fontId="43" fillId="0" borderId="0" xfId="0" applyFont="1"/>
    <xf numFmtId="0" fontId="22" fillId="0" borderId="0" xfId="0" applyFont="1"/>
    <xf numFmtId="0" fontId="23" fillId="0" borderId="1" xfId="0" applyFont="1" applyBorder="1"/>
    <xf numFmtId="0" fontId="24" fillId="0" borderId="1" xfId="0" applyFont="1" applyFill="1" applyBorder="1"/>
    <xf numFmtId="0" fontId="25" fillId="0" borderId="1" xfId="0" applyNumberFormat="1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3" fillId="0" borderId="0" xfId="0" applyFont="1"/>
    <xf numFmtId="0" fontId="26" fillId="0" borderId="0" xfId="0" applyFont="1"/>
    <xf numFmtId="0" fontId="27" fillId="0" borderId="0" xfId="0" applyFont="1"/>
    <xf numFmtId="0" fontId="24" fillId="0" borderId="0" xfId="0" applyFont="1"/>
    <xf numFmtId="0" fontId="28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16" fontId="25" fillId="0" borderId="0" xfId="0" applyNumberFormat="1" applyFont="1" applyBorder="1" applyAlignment="1"/>
    <xf numFmtId="16" fontId="25" fillId="0" borderId="1" xfId="0" applyNumberFormat="1" applyFont="1" applyBorder="1" applyAlignment="1"/>
    <xf numFmtId="0" fontId="29" fillId="0" borderId="0" xfId="0" applyFont="1"/>
    <xf numFmtId="0" fontId="30" fillId="0" borderId="1" xfId="0" applyFont="1" applyBorder="1"/>
    <xf numFmtId="0" fontId="25" fillId="0" borderId="1" xfId="0" applyFont="1" applyBorder="1"/>
    <xf numFmtId="0" fontId="23" fillId="0" borderId="0" xfId="0" applyFont="1" applyBorder="1"/>
    <xf numFmtId="0" fontId="23" fillId="0" borderId="3" xfId="0" applyFont="1" applyBorder="1"/>
    <xf numFmtId="0" fontId="23" fillId="0" borderId="18" xfId="0" applyFont="1" applyBorder="1"/>
    <xf numFmtId="0" fontId="22" fillId="0" borderId="19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4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5" xfId="0" applyFont="1" applyBorder="1"/>
    <xf numFmtId="0" fontId="23" fillId="0" borderId="26" xfId="0" applyFont="1" applyBorder="1"/>
    <xf numFmtId="0" fontId="23" fillId="0" borderId="27" xfId="0" applyFont="1" applyBorder="1"/>
    <xf numFmtId="49" fontId="23" fillId="0" borderId="26" xfId="0" applyNumberFormat="1" applyFont="1" applyBorder="1"/>
    <xf numFmtId="49" fontId="23" fillId="0" borderId="27" xfId="0" applyNumberFormat="1" applyFont="1" applyBorder="1"/>
    <xf numFmtId="49" fontId="23" fillId="0" borderId="25" xfId="0" applyNumberFormat="1" applyFont="1" applyBorder="1"/>
    <xf numFmtId="0" fontId="23" fillId="0" borderId="28" xfId="0" applyFont="1" applyBorder="1"/>
    <xf numFmtId="0" fontId="23" fillId="0" borderId="29" xfId="0" applyFont="1" applyBorder="1"/>
    <xf numFmtId="0" fontId="23" fillId="0" borderId="30" xfId="0" applyFont="1" applyBorder="1"/>
    <xf numFmtId="0" fontId="23" fillId="0" borderId="31" xfId="0" applyFont="1" applyBorder="1"/>
    <xf numFmtId="0" fontId="23" fillId="0" borderId="32" xfId="0" applyFont="1" applyBorder="1"/>
    <xf numFmtId="0" fontId="23" fillId="0" borderId="33" xfId="0" applyFont="1" applyBorder="1"/>
    <xf numFmtId="0" fontId="23" fillId="0" borderId="3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167" fontId="22" fillId="0" borderId="41" xfId="0" applyNumberFormat="1" applyFont="1" applyFill="1" applyBorder="1" applyAlignment="1">
      <alignment horizontal="center"/>
    </xf>
    <xf numFmtId="2" fontId="23" fillId="0" borderId="31" xfId="0" applyNumberFormat="1" applyFont="1" applyFill="1" applyBorder="1"/>
    <xf numFmtId="2" fontId="23" fillId="0" borderId="10" xfId="0" applyNumberFormat="1" applyFont="1" applyFill="1" applyBorder="1"/>
    <xf numFmtId="0" fontId="23" fillId="0" borderId="10" xfId="0" applyFont="1" applyFill="1" applyBorder="1"/>
    <xf numFmtId="0" fontId="23" fillId="0" borderId="32" xfId="0" applyFont="1" applyFill="1" applyBorder="1"/>
    <xf numFmtId="2" fontId="23" fillId="0" borderId="42" xfId="0" applyNumberFormat="1" applyFont="1" applyFill="1" applyBorder="1"/>
    <xf numFmtId="2" fontId="23" fillId="0" borderId="8" xfId="0" applyNumberFormat="1" applyFont="1" applyFill="1" applyBorder="1"/>
    <xf numFmtId="0" fontId="23" fillId="0" borderId="8" xfId="0" applyFont="1" applyFill="1" applyBorder="1"/>
    <xf numFmtId="0" fontId="23" fillId="0" borderId="15" xfId="0" applyFont="1" applyFill="1" applyBorder="1"/>
    <xf numFmtId="2" fontId="23" fillId="0" borderId="43" xfId="0" applyNumberFormat="1" applyFont="1" applyFill="1" applyBorder="1"/>
    <xf numFmtId="0" fontId="23" fillId="0" borderId="44" xfId="0" applyFont="1" applyFill="1" applyBorder="1"/>
    <xf numFmtId="20" fontId="22" fillId="0" borderId="41" xfId="0" applyNumberFormat="1" applyFont="1" applyFill="1" applyBorder="1" applyAlignment="1">
      <alignment horizontal="center"/>
    </xf>
    <xf numFmtId="0" fontId="23" fillId="0" borderId="45" xfId="0" applyFont="1" applyFill="1" applyBorder="1"/>
    <xf numFmtId="0" fontId="23" fillId="0" borderId="46" xfId="0" applyFont="1" applyFill="1" applyBorder="1"/>
    <xf numFmtId="0" fontId="23" fillId="0" borderId="0" xfId="0" applyFont="1" applyFill="1"/>
    <xf numFmtId="167" fontId="22" fillId="0" borderId="11" xfId="0" applyNumberFormat="1" applyFont="1" applyFill="1" applyBorder="1" applyAlignment="1">
      <alignment horizontal="center"/>
    </xf>
    <xf numFmtId="2" fontId="23" fillId="0" borderId="47" xfId="0" applyNumberFormat="1" applyFont="1" applyFill="1" applyBorder="1"/>
    <xf numFmtId="0" fontId="23" fillId="0" borderId="2" xfId="0" applyFont="1" applyFill="1" applyBorder="1"/>
    <xf numFmtId="2" fontId="23" fillId="0" borderId="2" xfId="0" applyNumberFormat="1" applyFont="1" applyFill="1" applyBorder="1"/>
    <xf numFmtId="2" fontId="23" fillId="0" borderId="17" xfId="0" applyNumberFormat="1" applyFont="1" applyFill="1" applyBorder="1"/>
    <xf numFmtId="167" fontId="22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/>
    <xf numFmtId="0" fontId="23" fillId="0" borderId="13" xfId="0" applyFont="1" applyFill="1" applyBorder="1"/>
    <xf numFmtId="0" fontId="23" fillId="0" borderId="1" xfId="0" applyFont="1" applyFill="1" applyBorder="1"/>
    <xf numFmtId="1" fontId="23" fillId="0" borderId="0" xfId="0" applyNumberFormat="1" applyFont="1" applyBorder="1"/>
    <xf numFmtId="0" fontId="23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24" fillId="0" borderId="0" xfId="0" applyFont="1" applyBorder="1"/>
    <xf numFmtId="0" fontId="28" fillId="0" borderId="0" xfId="0" applyFont="1" applyBorder="1"/>
    <xf numFmtId="0" fontId="25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23" fillId="0" borderId="0" xfId="0" applyFont="1" applyBorder="1" applyAlignment="1">
      <alignment textRotation="255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textRotation="255"/>
    </xf>
    <xf numFmtId="20" fontId="23" fillId="0" borderId="0" xfId="0" applyNumberFormat="1" applyFont="1" applyBorder="1" applyAlignment="1">
      <alignment horizontal="center"/>
    </xf>
    <xf numFmtId="0" fontId="33" fillId="0" borderId="0" xfId="0" applyFont="1" applyBorder="1"/>
    <xf numFmtId="20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Border="1"/>
    <xf numFmtId="164" fontId="23" fillId="0" borderId="31" xfId="0" applyNumberFormat="1" applyFont="1" applyFill="1" applyBorder="1"/>
    <xf numFmtId="164" fontId="23" fillId="0" borderId="10" xfId="0" applyNumberFormat="1" applyFont="1" applyFill="1" applyBorder="1"/>
    <xf numFmtId="164" fontId="23" fillId="0" borderId="47" xfId="0" applyNumberFormat="1" applyFont="1" applyFill="1" applyBorder="1"/>
    <xf numFmtId="1" fontId="23" fillId="0" borderId="2" xfId="0" applyNumberFormat="1" applyFont="1" applyFill="1" applyBorder="1"/>
    <xf numFmtId="1" fontId="23" fillId="0" borderId="10" xfId="0" applyNumberFormat="1" applyFont="1" applyFill="1" applyBorder="1"/>
    <xf numFmtId="1" fontId="23" fillId="0" borderId="47" xfId="0" applyNumberFormat="1" applyFont="1" applyFill="1" applyBorder="1"/>
    <xf numFmtId="1" fontId="23" fillId="0" borderId="32" xfId="0" applyNumberFormat="1" applyFont="1" applyFill="1" applyBorder="1"/>
    <xf numFmtId="164" fontId="23" fillId="0" borderId="42" xfId="0" applyNumberFormat="1" applyFont="1" applyFill="1" applyBorder="1"/>
    <xf numFmtId="164" fontId="23" fillId="0" borderId="8" xfId="0" applyNumberFormat="1" applyFont="1" applyFill="1" applyBorder="1"/>
    <xf numFmtId="164" fontId="23" fillId="0" borderId="0" xfId="0" applyNumberFormat="1" applyFont="1"/>
    <xf numFmtId="0" fontId="43" fillId="0" borderId="0" xfId="0" applyFont="1" applyFill="1"/>
    <xf numFmtId="0" fontId="22" fillId="0" borderId="0" xfId="0" applyFont="1" applyFill="1"/>
    <xf numFmtId="0" fontId="22" fillId="0" borderId="1" xfId="0" applyFont="1" applyFill="1" applyBorder="1"/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28" fillId="0" borderId="1" xfId="0" applyFont="1" applyFill="1" applyBorder="1"/>
    <xf numFmtId="0" fontId="29" fillId="0" borderId="0" xfId="0" applyFont="1" applyFill="1"/>
    <xf numFmtId="0" fontId="30" fillId="0" borderId="1" xfId="0" applyFont="1" applyFill="1" applyBorder="1"/>
    <xf numFmtId="0" fontId="25" fillId="0" borderId="1" xfId="0" applyFont="1" applyFill="1" applyBorder="1"/>
    <xf numFmtId="0" fontId="23" fillId="0" borderId="0" xfId="0" applyFont="1" applyFill="1" applyBorder="1"/>
    <xf numFmtId="0" fontId="22" fillId="0" borderId="0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0" fontId="23" fillId="0" borderId="19" xfId="0" applyFont="1" applyFill="1" applyBorder="1"/>
    <xf numFmtId="0" fontId="23" fillId="0" borderId="20" xfId="0" applyFont="1" applyFill="1" applyBorder="1"/>
    <xf numFmtId="0" fontId="23" fillId="0" borderId="21" xfId="0" applyFont="1" applyFill="1" applyBorder="1"/>
    <xf numFmtId="0" fontId="23" fillId="0" borderId="4" xfId="0" applyFont="1" applyFill="1" applyBorder="1"/>
    <xf numFmtId="0" fontId="23" fillId="0" borderId="22" xfId="0" applyFont="1" applyFill="1" applyBorder="1"/>
    <xf numFmtId="0" fontId="23" fillId="0" borderId="23" xfId="0" applyFont="1" applyFill="1" applyBorder="1"/>
    <xf numFmtId="0" fontId="23" fillId="0" borderId="24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0" fontId="23" fillId="0" borderId="27" xfId="0" applyFont="1" applyFill="1" applyBorder="1"/>
    <xf numFmtId="0" fontId="34" fillId="0" borderId="27" xfId="0" applyFont="1" applyFill="1" applyBorder="1"/>
    <xf numFmtId="0" fontId="34" fillId="0" borderId="26" xfId="0" applyFont="1" applyFill="1" applyBorder="1"/>
    <xf numFmtId="0" fontId="34" fillId="0" borderId="22" xfId="0" applyFont="1" applyFill="1" applyBorder="1"/>
    <xf numFmtId="0" fontId="23" fillId="0" borderId="28" xfId="0" applyFont="1" applyFill="1" applyBorder="1"/>
    <xf numFmtId="0" fontId="23" fillId="0" borderId="29" xfId="0" applyFont="1" applyFill="1" applyBorder="1"/>
    <xf numFmtId="0" fontId="23" fillId="0" borderId="30" xfId="0" applyFont="1" applyFill="1" applyBorder="1"/>
    <xf numFmtId="0" fontId="23" fillId="0" borderId="48" xfId="0" applyFont="1" applyFill="1" applyBorder="1"/>
    <xf numFmtId="0" fontId="23" fillId="0" borderId="31" xfId="0" applyFont="1" applyFill="1" applyBorder="1"/>
    <xf numFmtId="0" fontId="23" fillId="0" borderId="49" xfId="0" applyFont="1" applyFill="1" applyBorder="1"/>
    <xf numFmtId="0" fontId="23" fillId="0" borderId="33" xfId="0" applyFont="1" applyFill="1" applyBorder="1"/>
    <xf numFmtId="0" fontId="23" fillId="0" borderId="2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2" fontId="23" fillId="0" borderId="54" xfId="0" applyNumberFormat="1" applyFont="1" applyFill="1" applyBorder="1"/>
    <xf numFmtId="0" fontId="23" fillId="0" borderId="42" xfId="0" applyFont="1" applyFill="1" applyBorder="1"/>
    <xf numFmtId="2" fontId="23" fillId="0" borderId="55" xfId="0" applyNumberFormat="1" applyFont="1" applyFill="1" applyBorder="1"/>
    <xf numFmtId="2" fontId="23" fillId="0" borderId="45" xfId="0" applyNumberFormat="1" applyFont="1" applyFill="1" applyBorder="1"/>
    <xf numFmtId="1" fontId="23" fillId="0" borderId="56" xfId="0" applyNumberFormat="1" applyFont="1" applyFill="1" applyBorder="1"/>
    <xf numFmtId="1" fontId="23" fillId="0" borderId="6" xfId="0" applyNumberFormat="1" applyFont="1" applyFill="1" applyBorder="1"/>
    <xf numFmtId="0" fontId="23" fillId="0" borderId="0" xfId="0" applyFont="1" applyFill="1" applyAlignment="1">
      <alignment horizontal="center"/>
    </xf>
    <xf numFmtId="16" fontId="25" fillId="0" borderId="1" xfId="0" applyNumberFormat="1" applyFont="1" applyBorder="1" applyAlignment="1">
      <alignment horizontal="center"/>
    </xf>
    <xf numFmtId="0" fontId="23" fillId="0" borderId="19" xfId="0" applyFont="1" applyBorder="1"/>
    <xf numFmtId="0" fontId="23" fillId="0" borderId="48" xfId="0" applyFont="1" applyBorder="1"/>
    <xf numFmtId="0" fontId="23" fillId="0" borderId="49" xfId="0" applyFont="1" applyBorder="1"/>
    <xf numFmtId="0" fontId="23" fillId="0" borderId="2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1" fillId="0" borderId="0" xfId="0" applyFont="1" applyBorder="1"/>
    <xf numFmtId="2" fontId="23" fillId="0" borderId="0" xfId="0" applyNumberFormat="1" applyFont="1" applyFill="1" applyBorder="1"/>
    <xf numFmtId="0" fontId="23" fillId="0" borderId="0" xfId="0" applyFont="1" applyBorder="1" applyAlignment="1">
      <alignment horizontal="right"/>
    </xf>
    <xf numFmtId="1" fontId="23" fillId="0" borderId="46" xfId="0" applyNumberFormat="1" applyFont="1" applyFill="1" applyBorder="1"/>
    <xf numFmtId="0" fontId="35" fillId="0" borderId="0" xfId="0" applyFont="1" applyBorder="1"/>
    <xf numFmtId="0" fontId="36" fillId="0" borderId="0" xfId="0" applyFont="1" applyBorder="1"/>
    <xf numFmtId="0" fontId="23" fillId="3" borderId="0" xfId="0" applyFont="1" applyFill="1" applyBorder="1"/>
    <xf numFmtId="0" fontId="23" fillId="3" borderId="0" xfId="0" applyFont="1" applyFill="1"/>
    <xf numFmtId="0" fontId="36" fillId="0" borderId="0" xfId="0" applyFont="1" applyBorder="1" applyAlignment="1">
      <alignment horizontal="right"/>
    </xf>
    <xf numFmtId="2" fontId="36" fillId="0" borderId="0" xfId="0" applyNumberFormat="1" applyFont="1" applyBorder="1"/>
    <xf numFmtId="20" fontId="22" fillId="0" borderId="0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36" fillId="0" borderId="10" xfId="0" applyFont="1" applyFill="1" applyBorder="1"/>
    <xf numFmtId="0" fontId="22" fillId="0" borderId="12" xfId="0" applyFont="1" applyFill="1" applyBorder="1" applyAlignment="1">
      <alignment horizontal="center"/>
    </xf>
    <xf numFmtId="0" fontId="36" fillId="0" borderId="13" xfId="0" applyFont="1" applyFill="1" applyBorder="1"/>
    <xf numFmtId="0" fontId="29" fillId="0" borderId="48" xfId="0" applyFont="1" applyFill="1" applyBorder="1" applyAlignment="1">
      <alignment horizontal="center"/>
    </xf>
    <xf numFmtId="2" fontId="23" fillId="0" borderId="58" xfId="0" applyNumberFormat="1" applyFont="1" applyFill="1" applyBorder="1"/>
    <xf numFmtId="0" fontId="35" fillId="0" borderId="0" xfId="0" applyFont="1" applyFill="1"/>
    <xf numFmtId="0" fontId="32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0" fontId="27" fillId="0" borderId="0" xfId="0" applyFont="1" applyFill="1" applyBorder="1"/>
    <xf numFmtId="0" fontId="24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5" fillId="0" borderId="0" xfId="0" applyFont="1" applyFill="1" applyAlignment="1">
      <alignment horizontal="center"/>
    </xf>
    <xf numFmtId="0" fontId="37" fillId="0" borderId="1" xfId="0" applyFont="1" applyFill="1" applyBorder="1"/>
    <xf numFmtId="49" fontId="23" fillId="0" borderId="26" xfId="0" applyNumberFormat="1" applyFont="1" applyFill="1" applyBorder="1"/>
    <xf numFmtId="0" fontId="34" fillId="0" borderId="0" xfId="0" applyFont="1" applyFill="1" applyBorder="1"/>
    <xf numFmtId="2" fontId="36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" fontId="36" fillId="0" borderId="0" xfId="0" applyNumberFormat="1" applyFont="1" applyFill="1" applyBorder="1"/>
    <xf numFmtId="1" fontId="23" fillId="0" borderId="0" xfId="0" applyNumberFormat="1" applyFont="1" applyFill="1" applyBorder="1"/>
    <xf numFmtId="0" fontId="38" fillId="0" borderId="1" xfId="0" applyFont="1" applyBorder="1"/>
    <xf numFmtId="0" fontId="21" fillId="0" borderId="27" xfId="0" applyFont="1" applyBorder="1"/>
    <xf numFmtId="0" fontId="21" fillId="0" borderId="26" xfId="0" applyFont="1" applyBorder="1"/>
    <xf numFmtId="0" fontId="21" fillId="0" borderId="22" xfId="0" applyFont="1" applyBorder="1"/>
    <xf numFmtId="0" fontId="37" fillId="0" borderId="0" xfId="0" applyFont="1" applyBorder="1"/>
    <xf numFmtId="0" fontId="21" fillId="0" borderId="0" xfId="0" applyFont="1" applyBorder="1"/>
    <xf numFmtId="49" fontId="23" fillId="0" borderId="1" xfId="0" applyNumberFormat="1" applyFont="1" applyFill="1" applyBorder="1"/>
    <xf numFmtId="0" fontId="21" fillId="0" borderId="27" xfId="0" applyFont="1" applyFill="1" applyBorder="1"/>
    <xf numFmtId="1" fontId="23" fillId="0" borderId="47" xfId="0" applyNumberFormat="1" applyFont="1" applyFill="1" applyBorder="1" applyAlignment="1">
      <alignment horizontal="right"/>
    </xf>
    <xf numFmtId="1" fontId="23" fillId="0" borderId="56" xfId="0" applyNumberFormat="1" applyFont="1" applyFill="1" applyBorder="1" applyAlignment="1">
      <alignment horizontal="right"/>
    </xf>
    <xf numFmtId="1" fontId="23" fillId="0" borderId="2" xfId="0" applyNumberFormat="1" applyFont="1" applyFill="1" applyBorder="1" applyAlignment="1">
      <alignment horizontal="right"/>
    </xf>
    <xf numFmtId="1" fontId="23" fillId="0" borderId="6" xfId="0" applyNumberFormat="1" applyFont="1" applyFill="1" applyBorder="1" applyAlignment="1">
      <alignment horizontal="right"/>
    </xf>
    <xf numFmtId="1" fontId="23" fillId="0" borderId="8" xfId="0" applyNumberFormat="1" applyFont="1" applyFill="1" applyBorder="1"/>
    <xf numFmtId="1" fontId="23" fillId="0" borderId="15" xfId="0" applyNumberFormat="1" applyFont="1" applyFill="1" applyBorder="1"/>
    <xf numFmtId="1" fontId="23" fillId="0" borderId="13" xfId="0" applyNumberFormat="1" applyFont="1" applyFill="1" applyBorder="1"/>
    <xf numFmtId="164" fontId="23" fillId="0" borderId="28" xfId="0" applyNumberFormat="1" applyFont="1" applyFill="1" applyBorder="1"/>
    <xf numFmtId="1" fontId="4" fillId="0" borderId="39" xfId="0" applyNumberFormat="1" applyFont="1" applyBorder="1"/>
    <xf numFmtId="1" fontId="4" fillId="0" borderId="59" xfId="0" applyNumberFormat="1" applyFont="1" applyBorder="1"/>
    <xf numFmtId="0" fontId="41" fillId="4" borderId="0" xfId="0" applyFont="1" applyFill="1"/>
    <xf numFmtId="0" fontId="40" fillId="4" borderId="0" xfId="1" applyFont="1" applyFill="1" applyBorder="1"/>
    <xf numFmtId="0" fontId="40" fillId="5" borderId="0" xfId="10" applyFont="1" applyFill="1"/>
    <xf numFmtId="0" fontId="40" fillId="6" borderId="0" xfId="10" applyFont="1" applyFill="1"/>
    <xf numFmtId="0" fontId="44" fillId="6" borderId="0" xfId="0" applyFont="1" applyFill="1"/>
    <xf numFmtId="0" fontId="45" fillId="0" borderId="0" xfId="0" applyFont="1"/>
    <xf numFmtId="0" fontId="42" fillId="0" borderId="0" xfId="0" applyFont="1" applyFill="1"/>
    <xf numFmtId="167" fontId="22" fillId="0" borderId="61" xfId="0" applyNumberFormat="1" applyFont="1" applyFill="1" applyBorder="1" applyAlignment="1">
      <alignment horizontal="center"/>
    </xf>
    <xf numFmtId="0" fontId="23" fillId="0" borderId="17" xfId="0" applyFont="1" applyFill="1" applyBorder="1"/>
    <xf numFmtId="0" fontId="23" fillId="0" borderId="6" xfId="0" applyFont="1" applyFill="1" applyBorder="1"/>
    <xf numFmtId="0" fontId="23" fillId="0" borderId="56" xfId="0" applyFont="1" applyFill="1" applyBorder="1"/>
    <xf numFmtId="0" fontId="23" fillId="0" borderId="62" xfId="0" applyFont="1" applyFill="1" applyBorder="1"/>
    <xf numFmtId="2" fontId="23" fillId="0" borderId="63" xfId="0" applyNumberFormat="1" applyFont="1" applyFill="1" applyBorder="1"/>
    <xf numFmtId="0" fontId="23" fillId="0" borderId="14" xfId="0" applyFont="1" applyFill="1" applyBorder="1"/>
    <xf numFmtId="20" fontId="22" fillId="0" borderId="11" xfId="0" applyNumberFormat="1" applyFont="1" applyFill="1" applyBorder="1" applyAlignment="1">
      <alignment horizontal="center"/>
    </xf>
    <xf numFmtId="20" fontId="22" fillId="0" borderId="12" xfId="0" applyNumberFormat="1" applyFont="1" applyFill="1" applyBorder="1" applyAlignment="1">
      <alignment horizontal="center"/>
    </xf>
    <xf numFmtId="0" fontId="23" fillId="0" borderId="54" xfId="0" applyFont="1" applyFill="1" applyBorder="1"/>
    <xf numFmtId="20" fontId="22" fillId="0" borderId="64" xfId="0" applyNumberFormat="1" applyFont="1" applyFill="1" applyBorder="1" applyAlignment="1">
      <alignment horizontal="center"/>
    </xf>
    <xf numFmtId="20" fontId="22" fillId="0" borderId="55" xfId="0" applyNumberFormat="1" applyFont="1" applyFill="1" applyBorder="1" applyAlignment="1">
      <alignment horizontal="center"/>
    </xf>
    <xf numFmtId="20" fontId="22" fillId="0" borderId="65" xfId="0" applyNumberFormat="1" applyFont="1" applyFill="1" applyBorder="1" applyAlignment="1">
      <alignment horizontal="center"/>
    </xf>
    <xf numFmtId="0" fontId="23" fillId="0" borderId="43" xfId="0" applyFont="1" applyFill="1" applyBorder="1"/>
    <xf numFmtId="0" fontId="23" fillId="0" borderId="63" xfId="0" applyFont="1" applyFill="1" applyBorder="1"/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164" fontId="23" fillId="0" borderId="68" xfId="0" applyNumberFormat="1" applyFont="1" applyFill="1" applyBorder="1"/>
    <xf numFmtId="167" fontId="22" fillId="7" borderId="11" xfId="0" applyNumberFormat="1" applyFont="1" applyFill="1" applyBorder="1" applyAlignment="1">
      <alignment horizontal="center"/>
    </xf>
    <xf numFmtId="164" fontId="23" fillId="7" borderId="47" xfId="0" applyNumberFormat="1" applyFont="1" applyFill="1" applyBorder="1"/>
    <xf numFmtId="1" fontId="23" fillId="7" borderId="2" xfId="0" applyNumberFormat="1" applyFont="1" applyFill="1" applyBorder="1"/>
    <xf numFmtId="2" fontId="23" fillId="7" borderId="55" xfId="0" applyNumberFormat="1" applyFont="1" applyFill="1" applyBorder="1"/>
    <xf numFmtId="2" fontId="23" fillId="7" borderId="2" xfId="0" applyNumberFormat="1" applyFont="1" applyFill="1" applyBorder="1"/>
    <xf numFmtId="1" fontId="23" fillId="7" borderId="47" xfId="0" applyNumberFormat="1" applyFont="1" applyFill="1" applyBorder="1"/>
    <xf numFmtId="1" fontId="23" fillId="7" borderId="56" xfId="0" applyNumberFormat="1" applyFont="1" applyFill="1" applyBorder="1"/>
    <xf numFmtId="2" fontId="23" fillId="7" borderId="43" xfId="0" applyNumberFormat="1" applyFont="1" applyFill="1" applyBorder="1"/>
    <xf numFmtId="2" fontId="23" fillId="7" borderId="47" xfId="0" applyNumberFormat="1" applyFont="1" applyFill="1" applyBorder="1"/>
    <xf numFmtId="0" fontId="23" fillId="7" borderId="2" xfId="0" applyFont="1" applyFill="1" applyBorder="1"/>
    <xf numFmtId="1" fontId="23" fillId="7" borderId="6" xfId="0" applyNumberFormat="1" applyFont="1" applyFill="1" applyBorder="1"/>
    <xf numFmtId="1" fontId="23" fillId="7" borderId="46" xfId="0" applyNumberFormat="1" applyFont="1" applyFill="1" applyBorder="1"/>
    <xf numFmtId="0" fontId="12" fillId="7" borderId="0" xfId="0" applyFont="1" applyFill="1"/>
    <xf numFmtId="1" fontId="23" fillId="0" borderId="26" xfId="0" applyNumberFormat="1" applyFont="1" applyFill="1" applyBorder="1"/>
    <xf numFmtId="1" fontId="23" fillId="7" borderId="26" xfId="0" applyNumberFormat="1" applyFont="1" applyFill="1" applyBorder="1"/>
    <xf numFmtId="1" fontId="23" fillId="0" borderId="26" xfId="0" applyNumberFormat="1" applyFont="1" applyFill="1" applyBorder="1" applyAlignment="1">
      <alignment horizontal="right"/>
    </xf>
    <xf numFmtId="1" fontId="23" fillId="0" borderId="31" xfId="0" applyNumberFormat="1" applyFont="1" applyFill="1" applyBorder="1"/>
    <xf numFmtId="1" fontId="23" fillId="7" borderId="31" xfId="0" applyNumberFormat="1" applyFont="1" applyFill="1" applyBorder="1"/>
    <xf numFmtId="20" fontId="22" fillId="7" borderId="11" xfId="0" applyNumberFormat="1" applyFont="1" applyFill="1" applyBorder="1" applyAlignment="1">
      <alignment horizontal="center"/>
    </xf>
    <xf numFmtId="2" fontId="23" fillId="0" borderId="65" xfId="0" applyNumberFormat="1" applyFont="1" applyFill="1" applyBorder="1"/>
    <xf numFmtId="1" fontId="23" fillId="0" borderId="68" xfId="0" applyNumberFormat="1" applyFont="1" applyFill="1" applyBorder="1"/>
    <xf numFmtId="1" fontId="23" fillId="0" borderId="62" xfId="0" applyNumberFormat="1" applyFont="1" applyFill="1" applyBorder="1"/>
    <xf numFmtId="2" fontId="23" fillId="0" borderId="68" xfId="0" applyNumberFormat="1" applyFont="1" applyFill="1" applyBorder="1"/>
    <xf numFmtId="1" fontId="23" fillId="0" borderId="14" xfId="0" applyNumberFormat="1" applyFont="1" applyFill="1" applyBorder="1"/>
    <xf numFmtId="1" fontId="23" fillId="0" borderId="69" xfId="0" applyNumberFormat="1" applyFont="1" applyFill="1" applyBorder="1"/>
    <xf numFmtId="1" fontId="23" fillId="0" borderId="53" xfId="0" applyNumberFormat="1" applyFont="1" applyFill="1" applyBorder="1"/>
    <xf numFmtId="1" fontId="23" fillId="0" borderId="40" xfId="0" applyNumberFormat="1" applyFont="1" applyFill="1" applyBorder="1"/>
    <xf numFmtId="49" fontId="23" fillId="0" borderId="0" xfId="0" applyNumberFormat="1" applyFont="1" applyFill="1" applyBorder="1"/>
    <xf numFmtId="1" fontId="23" fillId="0" borderId="17" xfId="0" applyNumberFormat="1" applyFont="1" applyFill="1" applyBorder="1"/>
    <xf numFmtId="1" fontId="23" fillId="0" borderId="37" xfId="0" applyNumberFormat="1" applyFont="1" applyFill="1" applyBorder="1"/>
    <xf numFmtId="164" fontId="23" fillId="0" borderId="2" xfId="0" applyNumberFormat="1" applyFont="1" applyFill="1" applyBorder="1"/>
    <xf numFmtId="164" fontId="23" fillId="0" borderId="13" xfId="0" applyNumberFormat="1" applyFont="1" applyFill="1" applyBorder="1"/>
    <xf numFmtId="1" fontId="23" fillId="0" borderId="50" xfId="0" applyNumberFormat="1" applyFont="1" applyFill="1" applyBorder="1"/>
    <xf numFmtId="2" fontId="23" fillId="0" borderId="28" xfId="0" applyNumberFormat="1" applyFont="1" applyFill="1" applyBorder="1"/>
    <xf numFmtId="167" fontId="22" fillId="0" borderId="64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center"/>
    </xf>
    <xf numFmtId="167" fontId="22" fillId="0" borderId="65" xfId="0" applyNumberFormat="1" applyFont="1" applyFill="1" applyBorder="1" applyAlignment="1">
      <alignment horizontal="center"/>
    </xf>
    <xf numFmtId="164" fontId="23" fillId="0" borderId="54" xfId="0" applyNumberFormat="1" applyFont="1" applyFill="1" applyBorder="1"/>
    <xf numFmtId="164" fontId="23" fillId="0" borderId="43" xfId="0" applyNumberFormat="1" applyFont="1" applyFill="1" applyBorder="1"/>
    <xf numFmtId="164" fontId="23" fillId="0" borderId="63" xfId="0" applyNumberFormat="1" applyFont="1" applyFill="1" applyBorder="1"/>
    <xf numFmtId="2" fontId="23" fillId="0" borderId="70" xfId="0" applyNumberFormat="1" applyFont="1" applyFill="1" applyBorder="1"/>
    <xf numFmtId="1" fontId="23" fillId="0" borderId="43" xfId="0" applyNumberFormat="1" applyFont="1" applyFill="1" applyBorder="1"/>
    <xf numFmtId="1" fontId="23" fillId="0" borderId="63" xfId="0" applyNumberFormat="1" applyFont="1" applyFill="1" applyBorder="1"/>
    <xf numFmtId="0" fontId="46" fillId="7" borderId="0" xfId="0" applyFont="1" applyFill="1"/>
    <xf numFmtId="0" fontId="40" fillId="8" borderId="0" xfId="1" applyFont="1" applyFill="1" applyBorder="1"/>
    <xf numFmtId="0" fontId="4" fillId="0" borderId="19" xfId="0" applyFont="1" applyBorder="1"/>
    <xf numFmtId="0" fontId="4" fillId="0" borderId="42" xfId="0" applyFont="1" applyBorder="1"/>
    <xf numFmtId="1" fontId="4" fillId="0" borderId="13" xfId="0" applyNumberFormat="1" applyFont="1" applyBorder="1"/>
    <xf numFmtId="0" fontId="29" fillId="0" borderId="48" xfId="0" applyFont="1" applyBorder="1" applyAlignment="1">
      <alignment horizontal="center"/>
    </xf>
    <xf numFmtId="16" fontId="25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7" xfId="0" applyFont="1" applyFill="1" applyBorder="1" applyAlignment="1">
      <alignment horizontal="center" vertical="center" textRotation="90"/>
    </xf>
    <xf numFmtId="0" fontId="23" fillId="0" borderId="4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3" fillId="0" borderId="60" xfId="0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3" xfId="9"/>
    <cellStyle name="Обычный 4" xfId="10"/>
    <cellStyle name="Обычный 4 2" xfId="11"/>
    <cellStyle name="Обычный 4 3" xfId="12"/>
    <cellStyle name="Обычный 4 4" xfId="13"/>
    <cellStyle name="Обычный 4 5" xfId="14"/>
    <cellStyle name="Обычный 4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152400</xdr:colOff>
      <xdr:row>111</xdr:row>
      <xdr:rowOff>0</xdr:rowOff>
    </xdr:from>
    <xdr:to>
      <xdr:col>50</xdr:col>
      <xdr:colOff>361950</xdr:colOff>
      <xdr:row>111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6031825" y="1824990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0" y="18411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101</xdr:row>
      <xdr:rowOff>0</xdr:rowOff>
    </xdr:from>
    <xdr:to>
      <xdr:col>42</xdr:col>
      <xdr:colOff>276225</xdr:colOff>
      <xdr:row>101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21297900" y="16573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101</xdr:row>
      <xdr:rowOff>0</xdr:rowOff>
    </xdr:from>
    <xdr:to>
      <xdr:col>42</xdr:col>
      <xdr:colOff>342900</xdr:colOff>
      <xdr:row>101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21364575" y="16573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111</xdr:row>
      <xdr:rowOff>0</xdr:rowOff>
    </xdr:from>
    <xdr:to>
      <xdr:col>45</xdr:col>
      <xdr:colOff>276225</xdr:colOff>
      <xdr:row>111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284095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111</xdr:row>
      <xdr:rowOff>0</xdr:rowOff>
    </xdr:from>
    <xdr:to>
      <xdr:col>45</xdr:col>
      <xdr:colOff>342900</xdr:colOff>
      <xdr:row>111</xdr:row>
      <xdr:rowOff>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2290762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111</xdr:row>
      <xdr:rowOff>0</xdr:rowOff>
    </xdr:from>
    <xdr:to>
      <xdr:col>24</xdr:col>
      <xdr:colOff>0</xdr:colOff>
      <xdr:row>111</xdr:row>
      <xdr:rowOff>0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12249150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35" name="Text Box 111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42" name="Text Box 11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44" name="Text Box 120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51" name="Text Box 127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105</xdr:row>
      <xdr:rowOff>0</xdr:rowOff>
    </xdr:from>
    <xdr:to>
      <xdr:col>21</xdr:col>
      <xdr:colOff>342900</xdr:colOff>
      <xdr:row>105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10439400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56" name="Text Box 132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50</xdr:col>
      <xdr:colOff>0</xdr:colOff>
      <xdr:row>111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25879425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59" name="Text Box 135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50</xdr:col>
      <xdr:colOff>0</xdr:colOff>
      <xdr:row>111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25879425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133350</xdr:colOff>
      <xdr:row>111</xdr:row>
      <xdr:rowOff>0</xdr:rowOff>
    </xdr:from>
    <xdr:to>
      <xdr:col>50</xdr:col>
      <xdr:colOff>342900</xdr:colOff>
      <xdr:row>111</xdr:row>
      <xdr:rowOff>0</xdr:rowOff>
    </xdr:to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260127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50</xdr:col>
      <xdr:colOff>0</xdr:colOff>
      <xdr:row>111</xdr:row>
      <xdr:rowOff>0</xdr:rowOff>
    </xdr:to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25879425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76" name="Text Box 152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177" name="Text Box 153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50</xdr:col>
      <xdr:colOff>0</xdr:colOff>
      <xdr:row>111</xdr:row>
      <xdr:rowOff>0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25879425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179" name="Text Box 155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133350</xdr:colOff>
      <xdr:row>111</xdr:row>
      <xdr:rowOff>0</xdr:rowOff>
    </xdr:from>
    <xdr:to>
      <xdr:col>50</xdr:col>
      <xdr:colOff>342900</xdr:colOff>
      <xdr:row>111</xdr:row>
      <xdr:rowOff>0</xdr:rowOff>
    </xdr:to>
    <xdr:sp macro="" textlink="">
      <xdr:nvSpPr>
        <xdr:cNvPr id="1180" name="Text Box 156"/>
        <xdr:cNvSpPr txBox="1">
          <a:spLocks noChangeArrowheads="1"/>
        </xdr:cNvSpPr>
      </xdr:nvSpPr>
      <xdr:spPr bwMode="auto">
        <a:xfrm>
          <a:off x="260127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198" name="Text Box 174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199" name="Text Box 175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00" name="Text Box 17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01" name="Text Box 177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202" name="Text Box 178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66675</xdr:colOff>
      <xdr:row>111</xdr:row>
      <xdr:rowOff>0</xdr:rowOff>
    </xdr:from>
    <xdr:to>
      <xdr:col>24</xdr:col>
      <xdr:colOff>276225</xdr:colOff>
      <xdr:row>111</xdr:row>
      <xdr:rowOff>0</xdr:rowOff>
    </xdr:to>
    <xdr:sp macro="" textlink="">
      <xdr:nvSpPr>
        <xdr:cNvPr id="1203" name="Text Box 179"/>
        <xdr:cNvSpPr txBox="1">
          <a:spLocks noChangeArrowheads="1"/>
        </xdr:cNvSpPr>
      </xdr:nvSpPr>
      <xdr:spPr bwMode="auto">
        <a:xfrm>
          <a:off x="1231582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133350</xdr:colOff>
      <xdr:row>111</xdr:row>
      <xdr:rowOff>0</xdr:rowOff>
    </xdr:from>
    <xdr:to>
      <xdr:col>24</xdr:col>
      <xdr:colOff>342900</xdr:colOff>
      <xdr:row>111</xdr:row>
      <xdr:rowOff>0</xdr:rowOff>
    </xdr:to>
    <xdr:sp macro="" textlink="">
      <xdr:nvSpPr>
        <xdr:cNvPr id="1204" name="Text Box 180"/>
        <xdr:cNvSpPr txBox="1">
          <a:spLocks noChangeArrowheads="1"/>
        </xdr:cNvSpPr>
      </xdr:nvSpPr>
      <xdr:spPr bwMode="auto">
        <a:xfrm>
          <a:off x="123825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05" name="Text Box 181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06" name="Text Box 182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105</xdr:row>
      <xdr:rowOff>0</xdr:rowOff>
    </xdr:from>
    <xdr:to>
      <xdr:col>21</xdr:col>
      <xdr:colOff>276225</xdr:colOff>
      <xdr:row>105</xdr:row>
      <xdr:rowOff>0</xdr:rowOff>
    </xdr:to>
    <xdr:sp macro="" textlink="">
      <xdr:nvSpPr>
        <xdr:cNvPr id="1207" name="Text Box 183"/>
        <xdr:cNvSpPr txBox="1">
          <a:spLocks noChangeArrowheads="1"/>
        </xdr:cNvSpPr>
      </xdr:nvSpPr>
      <xdr:spPr bwMode="auto">
        <a:xfrm>
          <a:off x="10372725" y="172307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24" name="Text Box 20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25" name="Text Box 201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26" name="Text Box 202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0</xdr:colOff>
      <xdr:row>111</xdr:row>
      <xdr:rowOff>0</xdr:rowOff>
    </xdr:from>
    <xdr:to>
      <xdr:col>50</xdr:col>
      <xdr:colOff>0</xdr:colOff>
      <xdr:row>111</xdr:row>
      <xdr:rowOff>0</xdr:rowOff>
    </xdr:to>
    <xdr:sp macro="" textlink="">
      <xdr:nvSpPr>
        <xdr:cNvPr id="1227" name="Text Box 203"/>
        <xdr:cNvSpPr txBox="1">
          <a:spLocks noChangeArrowheads="1"/>
        </xdr:cNvSpPr>
      </xdr:nvSpPr>
      <xdr:spPr bwMode="auto">
        <a:xfrm>
          <a:off x="25879425" y="182499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28" name="Text Box 204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133350</xdr:colOff>
      <xdr:row>111</xdr:row>
      <xdr:rowOff>0</xdr:rowOff>
    </xdr:from>
    <xdr:to>
      <xdr:col>50</xdr:col>
      <xdr:colOff>342900</xdr:colOff>
      <xdr:row>111</xdr:row>
      <xdr:rowOff>0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260127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32" name="Text Box 20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33" name="Text Box 209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34" name="Text Box 210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59</xdr:col>
      <xdr:colOff>66675</xdr:colOff>
      <xdr:row>111</xdr:row>
      <xdr:rowOff>0</xdr:rowOff>
    </xdr:from>
    <xdr:to>
      <xdr:col>59</xdr:col>
      <xdr:colOff>276225</xdr:colOff>
      <xdr:row>111</xdr:row>
      <xdr:rowOff>0</xdr:rowOff>
    </xdr:to>
    <xdr:sp macro="" textlink="">
      <xdr:nvSpPr>
        <xdr:cNvPr id="1235" name="Text Box 211"/>
        <xdr:cNvSpPr txBox="1">
          <a:spLocks noChangeArrowheads="1"/>
        </xdr:cNvSpPr>
      </xdr:nvSpPr>
      <xdr:spPr bwMode="auto">
        <a:xfrm>
          <a:off x="303561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36" name="Text Box 212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37" name="Text Box 213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44" name="Text Box 220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45" name="Text Box 221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46" name="Text Box 222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59</xdr:col>
      <xdr:colOff>66675</xdr:colOff>
      <xdr:row>111</xdr:row>
      <xdr:rowOff>0</xdr:rowOff>
    </xdr:from>
    <xdr:to>
      <xdr:col>59</xdr:col>
      <xdr:colOff>276225</xdr:colOff>
      <xdr:row>111</xdr:row>
      <xdr:rowOff>0</xdr:rowOff>
    </xdr:to>
    <xdr:sp macro="" textlink="">
      <xdr:nvSpPr>
        <xdr:cNvPr id="1247" name="Text Box 223"/>
        <xdr:cNvSpPr txBox="1">
          <a:spLocks noChangeArrowheads="1"/>
        </xdr:cNvSpPr>
      </xdr:nvSpPr>
      <xdr:spPr bwMode="auto">
        <a:xfrm>
          <a:off x="303561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48" name="Text Box 224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49" name="Text Box 225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50" name="Text Box 226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51" name="Text Box 227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111</xdr:row>
      <xdr:rowOff>0</xdr:rowOff>
    </xdr:from>
    <xdr:to>
      <xdr:col>25</xdr:col>
      <xdr:colOff>276225</xdr:colOff>
      <xdr:row>111</xdr:row>
      <xdr:rowOff>0</xdr:rowOff>
    </xdr:to>
    <xdr:sp macro="" textlink="">
      <xdr:nvSpPr>
        <xdr:cNvPr id="1252" name="Text Box 228"/>
        <xdr:cNvSpPr txBox="1">
          <a:spLocks noChangeArrowheads="1"/>
        </xdr:cNvSpPr>
      </xdr:nvSpPr>
      <xdr:spPr bwMode="auto">
        <a:xfrm>
          <a:off x="129825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59</xdr:col>
      <xdr:colOff>66675</xdr:colOff>
      <xdr:row>111</xdr:row>
      <xdr:rowOff>0</xdr:rowOff>
    </xdr:from>
    <xdr:to>
      <xdr:col>59</xdr:col>
      <xdr:colOff>276225</xdr:colOff>
      <xdr:row>111</xdr:row>
      <xdr:rowOff>0</xdr:rowOff>
    </xdr:to>
    <xdr:sp macro="" textlink="">
      <xdr:nvSpPr>
        <xdr:cNvPr id="1253" name="Text Box 229"/>
        <xdr:cNvSpPr txBox="1">
          <a:spLocks noChangeArrowheads="1"/>
        </xdr:cNvSpPr>
      </xdr:nvSpPr>
      <xdr:spPr bwMode="auto">
        <a:xfrm>
          <a:off x="30356175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54" name="Text Box 230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111</xdr:row>
      <xdr:rowOff>0</xdr:rowOff>
    </xdr:from>
    <xdr:to>
      <xdr:col>50</xdr:col>
      <xdr:colOff>276225</xdr:colOff>
      <xdr:row>111</xdr:row>
      <xdr:rowOff>0</xdr:rowOff>
    </xdr:to>
    <xdr:sp macro="" textlink="">
      <xdr:nvSpPr>
        <xdr:cNvPr id="1255" name="Text Box 231"/>
        <xdr:cNvSpPr txBox="1">
          <a:spLocks noChangeArrowheads="1"/>
        </xdr:cNvSpPr>
      </xdr:nvSpPr>
      <xdr:spPr bwMode="auto">
        <a:xfrm>
          <a:off x="25946100" y="18249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56" name="Text Box 232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112</xdr:row>
      <xdr:rowOff>0</xdr:rowOff>
    </xdr:from>
    <xdr:to>
      <xdr:col>25</xdr:col>
      <xdr:colOff>276225</xdr:colOff>
      <xdr:row>112</xdr:row>
      <xdr:rowOff>0</xdr:rowOff>
    </xdr:to>
    <xdr:sp macro="" textlink="">
      <xdr:nvSpPr>
        <xdr:cNvPr id="1257" name="Text Box 233"/>
        <xdr:cNvSpPr txBox="1">
          <a:spLocks noChangeArrowheads="1"/>
        </xdr:cNvSpPr>
      </xdr:nvSpPr>
      <xdr:spPr bwMode="auto">
        <a:xfrm>
          <a:off x="129825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112</xdr:row>
      <xdr:rowOff>0</xdr:rowOff>
    </xdr:from>
    <xdr:to>
      <xdr:col>25</xdr:col>
      <xdr:colOff>276225</xdr:colOff>
      <xdr:row>112</xdr:row>
      <xdr:rowOff>0</xdr:rowOff>
    </xdr:to>
    <xdr:sp macro="" textlink="">
      <xdr:nvSpPr>
        <xdr:cNvPr id="1258" name="Text Box 234"/>
        <xdr:cNvSpPr txBox="1">
          <a:spLocks noChangeArrowheads="1"/>
        </xdr:cNvSpPr>
      </xdr:nvSpPr>
      <xdr:spPr bwMode="auto">
        <a:xfrm>
          <a:off x="129825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59</xdr:col>
      <xdr:colOff>66675</xdr:colOff>
      <xdr:row>112</xdr:row>
      <xdr:rowOff>0</xdr:rowOff>
    </xdr:from>
    <xdr:to>
      <xdr:col>59</xdr:col>
      <xdr:colOff>276225</xdr:colOff>
      <xdr:row>112</xdr:row>
      <xdr:rowOff>0</xdr:rowOff>
    </xdr:to>
    <xdr:sp macro="" textlink="">
      <xdr:nvSpPr>
        <xdr:cNvPr id="1259" name="Text Box 235"/>
        <xdr:cNvSpPr txBox="1">
          <a:spLocks noChangeArrowheads="1"/>
        </xdr:cNvSpPr>
      </xdr:nvSpPr>
      <xdr:spPr bwMode="auto">
        <a:xfrm>
          <a:off x="303561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112</xdr:row>
      <xdr:rowOff>0</xdr:rowOff>
    </xdr:from>
    <xdr:to>
      <xdr:col>50</xdr:col>
      <xdr:colOff>276225</xdr:colOff>
      <xdr:row>112</xdr:row>
      <xdr:rowOff>0</xdr:rowOff>
    </xdr:to>
    <xdr:sp macro="" textlink="">
      <xdr:nvSpPr>
        <xdr:cNvPr id="1260" name="Text Box 236"/>
        <xdr:cNvSpPr txBox="1">
          <a:spLocks noChangeArrowheads="1"/>
        </xdr:cNvSpPr>
      </xdr:nvSpPr>
      <xdr:spPr bwMode="auto">
        <a:xfrm>
          <a:off x="25946100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112</xdr:row>
      <xdr:rowOff>0</xdr:rowOff>
    </xdr:from>
    <xdr:to>
      <xdr:col>50</xdr:col>
      <xdr:colOff>276225</xdr:colOff>
      <xdr:row>112</xdr:row>
      <xdr:rowOff>0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25946100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112</xdr:row>
      <xdr:rowOff>0</xdr:rowOff>
    </xdr:from>
    <xdr:to>
      <xdr:col>0</xdr:col>
      <xdr:colOff>276225</xdr:colOff>
      <xdr:row>112</xdr:row>
      <xdr:rowOff>0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666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112</xdr:row>
      <xdr:rowOff>0</xdr:rowOff>
    </xdr:from>
    <xdr:to>
      <xdr:col>25</xdr:col>
      <xdr:colOff>276225</xdr:colOff>
      <xdr:row>112</xdr:row>
      <xdr:rowOff>0</xdr:rowOff>
    </xdr:to>
    <xdr:sp macro="" textlink="">
      <xdr:nvSpPr>
        <xdr:cNvPr id="1263" name="Text Box 239"/>
        <xdr:cNvSpPr txBox="1">
          <a:spLocks noChangeArrowheads="1"/>
        </xdr:cNvSpPr>
      </xdr:nvSpPr>
      <xdr:spPr bwMode="auto">
        <a:xfrm>
          <a:off x="129825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112</xdr:row>
      <xdr:rowOff>0</xdr:rowOff>
    </xdr:from>
    <xdr:to>
      <xdr:col>25</xdr:col>
      <xdr:colOff>276225</xdr:colOff>
      <xdr:row>112</xdr:row>
      <xdr:rowOff>0</xdr:rowOff>
    </xdr:to>
    <xdr:sp macro="" textlink="">
      <xdr:nvSpPr>
        <xdr:cNvPr id="1264" name="Text Box 240"/>
        <xdr:cNvSpPr txBox="1">
          <a:spLocks noChangeArrowheads="1"/>
        </xdr:cNvSpPr>
      </xdr:nvSpPr>
      <xdr:spPr bwMode="auto">
        <a:xfrm>
          <a:off x="129825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59</xdr:col>
      <xdr:colOff>66675</xdr:colOff>
      <xdr:row>112</xdr:row>
      <xdr:rowOff>0</xdr:rowOff>
    </xdr:from>
    <xdr:to>
      <xdr:col>59</xdr:col>
      <xdr:colOff>276225</xdr:colOff>
      <xdr:row>112</xdr:row>
      <xdr:rowOff>0</xdr:rowOff>
    </xdr:to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30356175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112</xdr:row>
      <xdr:rowOff>0</xdr:rowOff>
    </xdr:from>
    <xdr:to>
      <xdr:col>50</xdr:col>
      <xdr:colOff>276225</xdr:colOff>
      <xdr:row>112</xdr:row>
      <xdr:rowOff>0</xdr:rowOff>
    </xdr:to>
    <xdr:sp macro="" textlink="">
      <xdr:nvSpPr>
        <xdr:cNvPr id="1266" name="Text Box 242"/>
        <xdr:cNvSpPr txBox="1">
          <a:spLocks noChangeArrowheads="1"/>
        </xdr:cNvSpPr>
      </xdr:nvSpPr>
      <xdr:spPr bwMode="auto">
        <a:xfrm>
          <a:off x="25946100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50</xdr:col>
      <xdr:colOff>66675</xdr:colOff>
      <xdr:row>112</xdr:row>
      <xdr:rowOff>0</xdr:rowOff>
    </xdr:from>
    <xdr:to>
      <xdr:col>50</xdr:col>
      <xdr:colOff>276225</xdr:colOff>
      <xdr:row>112</xdr:row>
      <xdr:rowOff>0</xdr:rowOff>
    </xdr:to>
    <xdr:sp macro="" textlink="">
      <xdr:nvSpPr>
        <xdr:cNvPr id="1267" name="Text Box 243"/>
        <xdr:cNvSpPr txBox="1">
          <a:spLocks noChangeArrowheads="1"/>
        </xdr:cNvSpPr>
      </xdr:nvSpPr>
      <xdr:spPr bwMode="auto">
        <a:xfrm>
          <a:off x="25946100" y="184118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23650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2301" name="Text Box 1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02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03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12310" name="Text Box 22"/>
        <xdr:cNvSpPr txBox="1">
          <a:spLocks noChangeArrowheads="1"/>
        </xdr:cNvSpPr>
      </xdr:nvSpPr>
      <xdr:spPr bwMode="auto">
        <a:xfrm>
          <a:off x="215836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12311" name="Text Box 23"/>
        <xdr:cNvSpPr txBox="1">
          <a:spLocks noChangeArrowheads="1"/>
        </xdr:cNvSpPr>
      </xdr:nvSpPr>
      <xdr:spPr bwMode="auto">
        <a:xfrm>
          <a:off x="216503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12312" name="Text Box 24"/>
        <xdr:cNvSpPr txBox="1">
          <a:spLocks noChangeArrowheads="1"/>
        </xdr:cNvSpPr>
      </xdr:nvSpPr>
      <xdr:spPr bwMode="auto">
        <a:xfrm>
          <a:off x="231267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12313" name="Text Box 25"/>
        <xdr:cNvSpPr txBox="1">
          <a:spLocks noChangeArrowheads="1"/>
        </xdr:cNvSpPr>
      </xdr:nvSpPr>
      <xdr:spPr bwMode="auto">
        <a:xfrm>
          <a:off x="231933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14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15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16" name="Text Box 2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17" name="Text Box 2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18" name="Text Box 3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19" name="Text Box 3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0" name="Text Box 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1" name="Text Box 3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22" name="Text Box 34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23" name="Text Box 35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4" name="Text Box 3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5" name="Text Box 3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26" name="Text Box 3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27" name="Text Box 3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8" name="Text Box 4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30" name="Text Box 4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33" name="Text Box 4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34" name="Text Box 4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35" name="Text Box 4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36" name="Text Box 4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37" name="Text Box 4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38" name="Text Box 5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39" name="Text Box 5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40" name="Text Box 5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42" name="Text Box 5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43" name="Text Box 5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44" name="Text Box 5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45" name="Text Box 5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46" name="Text Box 5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347" name="Text Box 5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2348" name="Text Box 60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12349" name="Text Box 61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2350" name="Text Box 6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2351" name="Text Box 6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52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53" name="Text Box 6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54" name="Text Box 6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55" name="Text Box 6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56" name="Text Box 6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2357" name="Text Box 6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58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59" name="Text Box 7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60" name="Text Box 7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61" name="Text Box 7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62" name="Text Box 7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63" name="Text Box 7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64" name="Text Box 7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65" name="Text Box 7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66" name="Text Box 7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67" name="Text Box 7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68" name="Text Box 8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69" name="Text Box 81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70" name="Text Box 82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71" name="Text Box 8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72" name="Text Box 8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73" name="Text Box 8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74" name="Text Box 86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75" name="Text Box 8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76" name="Text Box 8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77" name="Text Box 8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78" name="Text Box 9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79" name="Text Box 9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80" name="Text Box 9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81" name="Text Box 9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82" name="Text Box 9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83" name="Text Box 9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84" name="Text Box 9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85" name="Text Box 9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86" name="Text Box 9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87" name="Text Box 9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88" name="Text Box 10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89" name="Text Box 10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90" name="Text Box 10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91" name="Text Box 10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92" name="Text Box 104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93" name="Text Box 10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94" name="Text Box 10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95" name="Text Box 10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96" name="Text Box 10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397" name="Text Box 10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398" name="Text Box 110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399" name="Text Box 111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00" name="Text Box 11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01" name="Text Box 11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402" name="Text Box 114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03" name="Text Box 1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04" name="Text Box 11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05" name="Text Box 11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406" name="Text Box 118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07" name="Text Box 11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08" name="Text Box 12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09" name="Text Box 121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10" name="Text Box 12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11" name="Text Box 12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12" name="Text Box 124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413" name="Text Box 125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2416" name="Text Box 128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2417" name="Text Box 129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95</xdr:row>
      <xdr:rowOff>0</xdr:rowOff>
    </xdr:from>
    <xdr:to>
      <xdr:col>21</xdr:col>
      <xdr:colOff>276225</xdr:colOff>
      <xdr:row>95</xdr:row>
      <xdr:rowOff>0</xdr:rowOff>
    </xdr:to>
    <xdr:sp macro="" textlink="">
      <xdr:nvSpPr>
        <xdr:cNvPr id="12418" name="Text Box 130"/>
        <xdr:cNvSpPr txBox="1">
          <a:spLocks noChangeArrowheads="1"/>
        </xdr:cNvSpPr>
      </xdr:nvSpPr>
      <xdr:spPr bwMode="auto">
        <a:xfrm>
          <a:off x="10439400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342900</xdr:colOff>
      <xdr:row>95</xdr:row>
      <xdr:rowOff>0</xdr:rowOff>
    </xdr:to>
    <xdr:sp macro="" textlink="">
      <xdr:nvSpPr>
        <xdr:cNvPr id="12419" name="Text Box 131"/>
        <xdr:cNvSpPr txBox="1">
          <a:spLocks noChangeArrowheads="1"/>
        </xdr:cNvSpPr>
      </xdr:nvSpPr>
      <xdr:spPr bwMode="auto">
        <a:xfrm>
          <a:off x="105060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20" name="Text Box 1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21" name="Text Box 13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22" name="Text Box 13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23" name="Text Box 13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24" name="Text Box 13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425" name="Text Box 13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26" name="Text Box 13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27" name="Text Box 13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2428" name="Text Box 14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35" name="Text Box 14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36" name="Text Box 14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40" name="Text Box 15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41" name="Text Box 15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42" name="Text Box 15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43" name="Text Box 15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2444" name="Text Box 156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95</xdr:row>
      <xdr:rowOff>0</xdr:rowOff>
    </xdr:from>
    <xdr:to>
      <xdr:col>21</xdr:col>
      <xdr:colOff>276225</xdr:colOff>
      <xdr:row>95</xdr:row>
      <xdr:rowOff>0</xdr:rowOff>
    </xdr:to>
    <xdr:sp macro="" textlink="">
      <xdr:nvSpPr>
        <xdr:cNvPr id="12445" name="Text Box 157"/>
        <xdr:cNvSpPr txBox="1">
          <a:spLocks noChangeArrowheads="1"/>
        </xdr:cNvSpPr>
      </xdr:nvSpPr>
      <xdr:spPr bwMode="auto">
        <a:xfrm>
          <a:off x="10439400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342900</xdr:colOff>
      <xdr:row>95</xdr:row>
      <xdr:rowOff>0</xdr:rowOff>
    </xdr:to>
    <xdr:sp macro="" textlink="">
      <xdr:nvSpPr>
        <xdr:cNvPr id="12446" name="Text Box 158"/>
        <xdr:cNvSpPr txBox="1">
          <a:spLocks noChangeArrowheads="1"/>
        </xdr:cNvSpPr>
      </xdr:nvSpPr>
      <xdr:spPr bwMode="auto">
        <a:xfrm>
          <a:off x="105060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2447" name="Text Box 15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2448" name="Text Box 160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3631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258318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58984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236791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236982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258318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258984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21612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21678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31552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23221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26" name="Text Box 30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27" name="Text Box 31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29" name="Text Box 3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30" name="Text Box 34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31" name="Text Box 35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32" name="Text Box 3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33" name="Text Box 3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34" name="Text Box 38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35" name="Text Box 39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46" name="Text Box 50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48" name="Text Box 52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50" name="Text Box 54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51" name="Text Box 55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52" name="Text Box 56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53" name="Text Box 57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54" name="Text Box 58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55" name="Text Box 59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56" name="Text Box 60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57" name="Text Box 61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58" name="Text Box 62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59" name="Text Box 63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60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161" name="Text Box 65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4162" name="Text Box 66"/>
        <xdr:cNvSpPr txBox="1">
          <a:spLocks noChangeArrowheads="1"/>
        </xdr:cNvSpPr>
      </xdr:nvSpPr>
      <xdr:spPr bwMode="auto">
        <a:xfrm>
          <a:off x="13344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4163" name="Text Box 67"/>
        <xdr:cNvSpPr txBox="1">
          <a:spLocks noChangeArrowheads="1"/>
        </xdr:cNvSpPr>
      </xdr:nvSpPr>
      <xdr:spPr bwMode="auto">
        <a:xfrm>
          <a:off x="236315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4164" name="Text Box 68"/>
        <xdr:cNvSpPr txBox="1">
          <a:spLocks noChangeArrowheads="1"/>
        </xdr:cNvSpPr>
      </xdr:nvSpPr>
      <xdr:spPr bwMode="auto">
        <a:xfrm>
          <a:off x="258318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4165" name="Text Box 69"/>
        <xdr:cNvSpPr txBox="1">
          <a:spLocks noChangeArrowheads="1"/>
        </xdr:cNvSpPr>
      </xdr:nvSpPr>
      <xdr:spPr bwMode="auto">
        <a:xfrm>
          <a:off x="258984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66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67" name="Text Box 7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68" name="Text Box 72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69" name="Text Box 73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70" name="Text Box 74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4171" name="Text Box 75"/>
        <xdr:cNvSpPr txBox="1">
          <a:spLocks noChangeArrowheads="1"/>
        </xdr:cNvSpPr>
      </xdr:nvSpPr>
      <xdr:spPr bwMode="auto">
        <a:xfrm>
          <a:off x="1261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72" name="Text Box 7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73" name="Text Box 7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74" name="Text Box 78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75" name="Text Box 79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76" name="Text Box 8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77" name="Text Box 8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78" name="Text Box 82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79" name="Text Box 83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0" name="Text Box 84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1" name="Text Box 85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82" name="Text Box 86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83" name="Text Box 87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4" name="Text Box 88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5" name="Text Box 89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86" name="Text Box 90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87" name="Text Box 91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8" name="Text Box 92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89" name="Text Box 93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190" name="Text Box 94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108</xdr:row>
      <xdr:rowOff>0</xdr:rowOff>
    </xdr:from>
    <xdr:to>
      <xdr:col>21</xdr:col>
      <xdr:colOff>342900</xdr:colOff>
      <xdr:row>108</xdr:row>
      <xdr:rowOff>0</xdr:rowOff>
    </xdr:to>
    <xdr:sp macro="" textlink="">
      <xdr:nvSpPr>
        <xdr:cNvPr id="4191" name="Text Box 95"/>
        <xdr:cNvSpPr txBox="1">
          <a:spLocks noChangeArrowheads="1"/>
        </xdr:cNvSpPr>
      </xdr:nvSpPr>
      <xdr:spPr bwMode="auto">
        <a:xfrm>
          <a:off x="1052512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4192" name="Text Box 9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4194" name="Text Box 98"/>
        <xdr:cNvSpPr txBox="1">
          <a:spLocks noChangeArrowheads="1"/>
        </xdr:cNvSpPr>
      </xdr:nvSpPr>
      <xdr:spPr bwMode="auto">
        <a:xfrm>
          <a:off x="104584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4195" name="Text Box 99"/>
        <xdr:cNvSpPr txBox="1">
          <a:spLocks noChangeArrowheads="1"/>
        </xdr:cNvSpPr>
      </xdr:nvSpPr>
      <xdr:spPr bwMode="auto">
        <a:xfrm>
          <a:off x="105251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4196" name="Text Box 100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4197" name="Text Box 101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199" name="Text Box 103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00" name="Text Box 104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01" name="Text Box 105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04" name="Text Box 108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05" name="Text Box 109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06" name="Text Box 110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07" name="Text Box 111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08" name="Text Box 112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11" name="Text Box 115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12" name="Text Box 116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13" name="Text Box 117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14" name="Text Box 118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108</xdr:row>
      <xdr:rowOff>0</xdr:rowOff>
    </xdr:from>
    <xdr:to>
      <xdr:col>0</xdr:col>
      <xdr:colOff>276225</xdr:colOff>
      <xdr:row>108</xdr:row>
      <xdr:rowOff>0</xdr:rowOff>
    </xdr:to>
    <xdr:sp macro="" textlink="">
      <xdr:nvSpPr>
        <xdr:cNvPr id="4215" name="Text Box 119"/>
        <xdr:cNvSpPr txBox="1">
          <a:spLocks noChangeArrowheads="1"/>
        </xdr:cNvSpPr>
      </xdr:nvSpPr>
      <xdr:spPr bwMode="auto">
        <a:xfrm>
          <a:off x="66675" y="17602200"/>
          <a:ext cx="20955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108</xdr:row>
      <xdr:rowOff>0</xdr:rowOff>
    </xdr:from>
    <xdr:to>
      <xdr:col>21</xdr:col>
      <xdr:colOff>276225</xdr:colOff>
      <xdr:row>108</xdr:row>
      <xdr:rowOff>0</xdr:rowOff>
    </xdr:to>
    <xdr:sp macro="" textlink="">
      <xdr:nvSpPr>
        <xdr:cNvPr id="4216" name="Text Box 120"/>
        <xdr:cNvSpPr txBox="1">
          <a:spLocks noChangeArrowheads="1"/>
        </xdr:cNvSpPr>
      </xdr:nvSpPr>
      <xdr:spPr bwMode="auto">
        <a:xfrm>
          <a:off x="10458450" y="176022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23650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88" name="Text Box 2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89" name="Text Box 2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7190" name="Text Box 22"/>
        <xdr:cNvSpPr txBox="1">
          <a:spLocks noChangeArrowheads="1"/>
        </xdr:cNvSpPr>
      </xdr:nvSpPr>
      <xdr:spPr bwMode="auto">
        <a:xfrm>
          <a:off x="215836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7191" name="Text Box 23"/>
        <xdr:cNvSpPr txBox="1">
          <a:spLocks noChangeArrowheads="1"/>
        </xdr:cNvSpPr>
      </xdr:nvSpPr>
      <xdr:spPr bwMode="auto">
        <a:xfrm>
          <a:off x="216503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7192" name="Text Box 24"/>
        <xdr:cNvSpPr txBox="1">
          <a:spLocks noChangeArrowheads="1"/>
        </xdr:cNvSpPr>
      </xdr:nvSpPr>
      <xdr:spPr bwMode="auto">
        <a:xfrm>
          <a:off x="231267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7193" name="Text Box 25"/>
        <xdr:cNvSpPr txBox="1">
          <a:spLocks noChangeArrowheads="1"/>
        </xdr:cNvSpPr>
      </xdr:nvSpPr>
      <xdr:spPr bwMode="auto">
        <a:xfrm>
          <a:off x="231933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94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195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197" name="Text Box 2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98" name="Text Box 3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199" name="Text Box 3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0" name="Text Box 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1" name="Text Box 3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02" name="Text Box 34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03" name="Text Box 3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4" name="Text Box 3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5" name="Text Box 3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06" name="Text Box 38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07" name="Text Box 3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8" name="Text Box 4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09" name="Text Box 4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10" name="Text Box 42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11" name="Text Box 4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16" name="Text Box 4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17" name="Text Box 4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18" name="Text Box 50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19" name="Text Box 51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24" name="Text Box 56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25" name="Text Box 57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28" name="Text Box 60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29" name="Text Box 61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32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233" name="Text Box 65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7234" name="Text Box 66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7235" name="Text Box 67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7236" name="Text Box 68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7237" name="Text Box 69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38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39" name="Text Box 7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40" name="Text Box 72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41" name="Text Box 7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242" name="Text Box 74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7243" name="Text Box 75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45" name="Text Box 7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46" name="Text Box 78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47" name="Text Box 7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48" name="Text Box 8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49" name="Text Box 8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50" name="Text Box 82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51" name="Text Box 8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56" name="Text Box 88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57" name="Text Box 89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60" name="Text Box 92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61" name="Text Box 93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7264" name="Text Box 9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7266" name="Text Box 98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7267" name="Text Box 9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68" name="Text Box 100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70" name="Text Box 102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71" name="Text Box 103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7276" name="Text Box 108"/>
        <xdr:cNvSpPr txBox="1">
          <a:spLocks noChangeArrowheads="1"/>
        </xdr:cNvSpPr>
      </xdr:nvSpPr>
      <xdr:spPr bwMode="auto">
        <a:xfrm>
          <a:off x="66675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7277" name="Text Box 109"/>
        <xdr:cNvSpPr txBox="1">
          <a:spLocks noChangeArrowheads="1"/>
        </xdr:cNvSpPr>
      </xdr:nvSpPr>
      <xdr:spPr bwMode="auto">
        <a:xfrm>
          <a:off x="66675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109</xdr:row>
      <xdr:rowOff>0</xdr:rowOff>
    </xdr:from>
    <xdr:to>
      <xdr:col>21</xdr:col>
      <xdr:colOff>276225</xdr:colOff>
      <xdr:row>109</xdr:row>
      <xdr:rowOff>0</xdr:rowOff>
    </xdr:to>
    <xdr:sp macro="" textlink="">
      <xdr:nvSpPr>
        <xdr:cNvPr id="7278" name="Text Box 110"/>
        <xdr:cNvSpPr txBox="1">
          <a:spLocks noChangeArrowheads="1"/>
        </xdr:cNvSpPr>
      </xdr:nvSpPr>
      <xdr:spPr bwMode="auto">
        <a:xfrm>
          <a:off x="10372725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109</xdr:row>
      <xdr:rowOff>0</xdr:rowOff>
    </xdr:from>
    <xdr:to>
      <xdr:col>21</xdr:col>
      <xdr:colOff>342900</xdr:colOff>
      <xdr:row>109</xdr:row>
      <xdr:rowOff>0</xdr:rowOff>
    </xdr:to>
    <xdr:sp macro="" textlink="">
      <xdr:nvSpPr>
        <xdr:cNvPr id="7279" name="Text Box 111"/>
        <xdr:cNvSpPr txBox="1">
          <a:spLocks noChangeArrowheads="1"/>
        </xdr:cNvSpPr>
      </xdr:nvSpPr>
      <xdr:spPr bwMode="auto">
        <a:xfrm>
          <a:off x="10439400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63</xdr:row>
      <xdr:rowOff>0</xdr:rowOff>
    </xdr:from>
    <xdr:to>
      <xdr:col>0</xdr:col>
      <xdr:colOff>276225</xdr:colOff>
      <xdr:row>63</xdr:row>
      <xdr:rowOff>0</xdr:rowOff>
    </xdr:to>
    <xdr:sp macro="" textlink="">
      <xdr:nvSpPr>
        <xdr:cNvPr id="7281" name="Text Box 113"/>
        <xdr:cNvSpPr txBox="1">
          <a:spLocks noChangeArrowheads="1"/>
        </xdr:cNvSpPr>
      </xdr:nvSpPr>
      <xdr:spPr bwMode="auto">
        <a:xfrm>
          <a:off x="66675" y="10096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7285" name="Text Box 117"/>
        <xdr:cNvSpPr txBox="1">
          <a:spLocks noChangeArrowheads="1"/>
        </xdr:cNvSpPr>
      </xdr:nvSpPr>
      <xdr:spPr bwMode="auto">
        <a:xfrm>
          <a:off x="66675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109</xdr:row>
      <xdr:rowOff>0</xdr:rowOff>
    </xdr:from>
    <xdr:to>
      <xdr:col>21</xdr:col>
      <xdr:colOff>276225</xdr:colOff>
      <xdr:row>109</xdr:row>
      <xdr:rowOff>0</xdr:rowOff>
    </xdr:to>
    <xdr:sp macro="" textlink="">
      <xdr:nvSpPr>
        <xdr:cNvPr id="7286" name="Text Box 118"/>
        <xdr:cNvSpPr txBox="1">
          <a:spLocks noChangeArrowheads="1"/>
        </xdr:cNvSpPr>
      </xdr:nvSpPr>
      <xdr:spPr bwMode="auto">
        <a:xfrm>
          <a:off x="10372725" y="177641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60" name="Text Box 16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63" name="Text Box 19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72" name="Text Box 28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173" name="Text Box 29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57</xdr:row>
      <xdr:rowOff>0</xdr:rowOff>
    </xdr:from>
    <xdr:to>
      <xdr:col>25</xdr:col>
      <xdr:colOff>276225</xdr:colOff>
      <xdr:row>57</xdr:row>
      <xdr:rowOff>0</xdr:rowOff>
    </xdr:to>
    <xdr:sp macro="" textlink="">
      <xdr:nvSpPr>
        <xdr:cNvPr id="6207" name="Text Box 63"/>
        <xdr:cNvSpPr txBox="1">
          <a:spLocks noChangeArrowheads="1"/>
        </xdr:cNvSpPr>
      </xdr:nvSpPr>
      <xdr:spPr bwMode="auto">
        <a:xfrm>
          <a:off x="12982575" y="91630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57</xdr:row>
      <xdr:rowOff>0</xdr:rowOff>
    </xdr:from>
    <xdr:to>
      <xdr:col>25</xdr:col>
      <xdr:colOff>276225</xdr:colOff>
      <xdr:row>57</xdr:row>
      <xdr:rowOff>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12982575" y="91630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57</xdr:row>
      <xdr:rowOff>0</xdr:rowOff>
    </xdr:from>
    <xdr:to>
      <xdr:col>46</xdr:col>
      <xdr:colOff>276225</xdr:colOff>
      <xdr:row>57</xdr:row>
      <xdr:rowOff>0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23269575" y="91630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216" name="Text Box 72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24</xdr:col>
      <xdr:colOff>0</xdr:colOff>
      <xdr:row>67</xdr:row>
      <xdr:rowOff>0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12249150" y="110013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59</xdr:row>
      <xdr:rowOff>0</xdr:rowOff>
    </xdr:from>
    <xdr:to>
      <xdr:col>25</xdr:col>
      <xdr:colOff>276225</xdr:colOff>
      <xdr:row>59</xdr:row>
      <xdr:rowOff>0</xdr:rowOff>
    </xdr:to>
    <xdr:sp macro="" textlink="">
      <xdr:nvSpPr>
        <xdr:cNvPr id="6245" name="Text Box 101"/>
        <xdr:cNvSpPr txBox="1">
          <a:spLocks noChangeArrowheads="1"/>
        </xdr:cNvSpPr>
      </xdr:nvSpPr>
      <xdr:spPr bwMode="auto">
        <a:xfrm>
          <a:off x="12982575" y="9486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59</xdr:row>
      <xdr:rowOff>0</xdr:rowOff>
    </xdr:from>
    <xdr:to>
      <xdr:col>25</xdr:col>
      <xdr:colOff>276225</xdr:colOff>
      <xdr:row>59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12982575" y="9486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59</xdr:row>
      <xdr:rowOff>0</xdr:rowOff>
    </xdr:from>
    <xdr:to>
      <xdr:col>46</xdr:col>
      <xdr:colOff>276225</xdr:colOff>
      <xdr:row>59</xdr:row>
      <xdr:rowOff>0</xdr:rowOff>
    </xdr:to>
    <xdr:sp macro="" textlink="">
      <xdr:nvSpPr>
        <xdr:cNvPr id="6247" name="Text Box 103"/>
        <xdr:cNvSpPr txBox="1">
          <a:spLocks noChangeArrowheads="1"/>
        </xdr:cNvSpPr>
      </xdr:nvSpPr>
      <xdr:spPr bwMode="auto">
        <a:xfrm>
          <a:off x="23269575" y="94869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63" name="Text Box 11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264" name="Text Box 120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265" name="Text Box 121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109</xdr:row>
      <xdr:rowOff>0</xdr:rowOff>
    </xdr:from>
    <xdr:to>
      <xdr:col>46</xdr:col>
      <xdr:colOff>276225</xdr:colOff>
      <xdr:row>109</xdr:row>
      <xdr:rowOff>0</xdr:rowOff>
    </xdr:to>
    <xdr:sp macro="" textlink="">
      <xdr:nvSpPr>
        <xdr:cNvPr id="6266" name="Text Box 122"/>
        <xdr:cNvSpPr txBox="1">
          <a:spLocks noChangeArrowheads="1"/>
        </xdr:cNvSpPr>
      </xdr:nvSpPr>
      <xdr:spPr bwMode="auto">
        <a:xfrm>
          <a:off x="23269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69" name="Text Box 125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0" name="Text Box 126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1" name="Text Box 127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2" name="Text Box 12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3" name="Text Box 12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4" name="Text Box 13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5" name="Text Box 131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6" name="Text Box 132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7" name="Text Box 133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8" name="Text Box 134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79" name="Text Box 135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0" name="Text Box 136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1" name="Text Box 137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2" name="Text Box 13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3" name="Text Box 13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4" name="Text Box 14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5" name="Text Box 141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6" name="Text Box 142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7" name="Text Box 143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8" name="Text Box 144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89" name="Text Box 145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0" name="Text Box 146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1" name="Text Box 147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2" name="Text Box 14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3" name="Text Box 14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4" name="Text Box 15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5" name="Text Box 151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6" name="Text Box 152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7" name="Text Box 153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8" name="Text Box 154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299" name="Text Box 155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0" name="Text Box 156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1" name="Text Box 157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2" name="Text Box 15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3" name="Text Box 15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4" name="Text Box 16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05" name="Text Box 161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10" name="Text Box 166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11" name="Text Box 167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12" name="Text Box 168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109</xdr:row>
      <xdr:rowOff>0</xdr:rowOff>
    </xdr:from>
    <xdr:to>
      <xdr:col>46</xdr:col>
      <xdr:colOff>276225</xdr:colOff>
      <xdr:row>109</xdr:row>
      <xdr:rowOff>0</xdr:rowOff>
    </xdr:to>
    <xdr:sp macro="" textlink="">
      <xdr:nvSpPr>
        <xdr:cNvPr id="6313" name="Text Box 169"/>
        <xdr:cNvSpPr txBox="1">
          <a:spLocks noChangeArrowheads="1"/>
        </xdr:cNvSpPr>
      </xdr:nvSpPr>
      <xdr:spPr bwMode="auto">
        <a:xfrm>
          <a:off x="23269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14" name="Text Box 17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15" name="Text Box 171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22" name="Text Box 17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23" name="Text Box 179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24" name="Text Box 180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109</xdr:row>
      <xdr:rowOff>0</xdr:rowOff>
    </xdr:from>
    <xdr:to>
      <xdr:col>46</xdr:col>
      <xdr:colOff>276225</xdr:colOff>
      <xdr:row>109</xdr:row>
      <xdr:rowOff>0</xdr:rowOff>
    </xdr:to>
    <xdr:sp macro="" textlink="">
      <xdr:nvSpPr>
        <xdr:cNvPr id="6325" name="Text Box 181"/>
        <xdr:cNvSpPr txBox="1">
          <a:spLocks noChangeArrowheads="1"/>
        </xdr:cNvSpPr>
      </xdr:nvSpPr>
      <xdr:spPr bwMode="auto">
        <a:xfrm>
          <a:off x="23269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26" name="Text Box 182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27" name="Text Box 183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28" name="Text Box 184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29" name="Text Box 185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30" name="Text Box 186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109</xdr:row>
      <xdr:rowOff>0</xdr:rowOff>
    </xdr:from>
    <xdr:to>
      <xdr:col>46</xdr:col>
      <xdr:colOff>276225</xdr:colOff>
      <xdr:row>109</xdr:row>
      <xdr:rowOff>0</xdr:rowOff>
    </xdr:to>
    <xdr:sp macro="" textlink="">
      <xdr:nvSpPr>
        <xdr:cNvPr id="6331" name="Text Box 187"/>
        <xdr:cNvSpPr txBox="1">
          <a:spLocks noChangeArrowheads="1"/>
        </xdr:cNvSpPr>
      </xdr:nvSpPr>
      <xdr:spPr bwMode="auto">
        <a:xfrm>
          <a:off x="23269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32" name="Text Box 188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33" name="Text Box 189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34" name="Text Box 190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35" name="Text Box 191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109</xdr:row>
      <xdr:rowOff>0</xdr:rowOff>
    </xdr:from>
    <xdr:to>
      <xdr:col>25</xdr:col>
      <xdr:colOff>276225</xdr:colOff>
      <xdr:row>109</xdr:row>
      <xdr:rowOff>0</xdr:rowOff>
    </xdr:to>
    <xdr:sp macro="" textlink="">
      <xdr:nvSpPr>
        <xdr:cNvPr id="6336" name="Text Box 192"/>
        <xdr:cNvSpPr txBox="1">
          <a:spLocks noChangeArrowheads="1"/>
        </xdr:cNvSpPr>
      </xdr:nvSpPr>
      <xdr:spPr bwMode="auto">
        <a:xfrm>
          <a:off x="12982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109</xdr:row>
      <xdr:rowOff>0</xdr:rowOff>
    </xdr:from>
    <xdr:to>
      <xdr:col>46</xdr:col>
      <xdr:colOff>276225</xdr:colOff>
      <xdr:row>109</xdr:row>
      <xdr:rowOff>0</xdr:rowOff>
    </xdr:to>
    <xdr:sp macro="" textlink="">
      <xdr:nvSpPr>
        <xdr:cNvPr id="6337" name="Text Box 193"/>
        <xdr:cNvSpPr txBox="1">
          <a:spLocks noChangeArrowheads="1"/>
        </xdr:cNvSpPr>
      </xdr:nvSpPr>
      <xdr:spPr bwMode="auto">
        <a:xfrm>
          <a:off x="232695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38" name="Text Box 194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109</xdr:row>
      <xdr:rowOff>0</xdr:rowOff>
    </xdr:from>
    <xdr:to>
      <xdr:col>0</xdr:col>
      <xdr:colOff>276225</xdr:colOff>
      <xdr:row>109</xdr:row>
      <xdr:rowOff>0</xdr:rowOff>
    </xdr:to>
    <xdr:sp macro="" textlink="">
      <xdr:nvSpPr>
        <xdr:cNvPr id="6339" name="Text Box 195"/>
        <xdr:cNvSpPr txBox="1">
          <a:spLocks noChangeArrowheads="1"/>
        </xdr:cNvSpPr>
      </xdr:nvSpPr>
      <xdr:spPr bwMode="auto">
        <a:xfrm>
          <a:off x="66675" y="1784985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23650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280" name="Text Box 1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82" name="Text Box 1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84" name="Text Box 2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85" name="Text Box 2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215836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11287" name="Text Box 23"/>
        <xdr:cNvSpPr txBox="1">
          <a:spLocks noChangeArrowheads="1"/>
        </xdr:cNvSpPr>
      </xdr:nvSpPr>
      <xdr:spPr bwMode="auto">
        <a:xfrm>
          <a:off x="216503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11288" name="Text Box 24"/>
        <xdr:cNvSpPr txBox="1">
          <a:spLocks noChangeArrowheads="1"/>
        </xdr:cNvSpPr>
      </xdr:nvSpPr>
      <xdr:spPr bwMode="auto">
        <a:xfrm>
          <a:off x="231267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231933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91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292" name="Text Box 2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293" name="Text Box 2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295" name="Text Box 3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96" name="Text Box 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298" name="Text Box 34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299" name="Text Box 35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00" name="Text Box 3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01" name="Text Box 3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02" name="Text Box 3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03" name="Text Box 3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04" name="Text Box 4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05" name="Text Box 4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06" name="Text Box 4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07" name="Text Box 4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08" name="Text Box 4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09" name="Text Box 4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0" name="Text Box 4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1" name="Text Box 4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12" name="Text Box 4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13" name="Text Box 4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4" name="Text Box 5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5" name="Text Box 5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16" name="Text Box 5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17" name="Text Box 5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8" name="Text Box 5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19" name="Text Box 5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20" name="Text Box 5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21" name="Text Box 5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22" name="Text Box 5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323" name="Text Box 5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11324" name="Text Box 60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11325" name="Text Box 61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11326" name="Text Box 6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11327" name="Text Box 6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28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29" name="Text Box 6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30" name="Text Box 6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31" name="Text Box 6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332" name="Text Box 6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11333" name="Text Box 6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34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35" name="Text Box 7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36" name="Text Box 7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37" name="Text Box 7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38" name="Text Box 7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39" name="Text Box 7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40" name="Text Box 7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41" name="Text Box 7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42" name="Text Box 7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43" name="Text Box 7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44" name="Text Box 8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45" name="Text Box 81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46" name="Text Box 82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47" name="Text Box 8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48" name="Text Box 8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49" name="Text Box 8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50" name="Text Box 86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1" name="Text Box 8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2" name="Text Box 8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53" name="Text Box 8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54" name="Text Box 9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5" name="Text Box 9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6" name="Text Box 9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57" name="Text Box 9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8" name="Text Box 9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59" name="Text Box 9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60" name="Text Box 9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61" name="Text Box 9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62" name="Text Box 9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63" name="Text Box 9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64" name="Text Box 10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65" name="Text Box 10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66" name="Text Box 10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67" name="Text Box 10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68" name="Text Box 104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69" name="Text Box 10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70" name="Text Box 10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71" name="Text Box 10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72" name="Text Box 10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73" name="Text Box 10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74" name="Text Box 110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75" name="Text Box 111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76" name="Text Box 11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77" name="Text Box 11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78" name="Text Box 114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79" name="Text Box 1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80" name="Text Box 11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81" name="Text Box 11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82" name="Text Box 118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83" name="Text Box 11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84" name="Text Box 12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85" name="Text Box 121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86" name="Text Box 12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87" name="Text Box 12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88" name="Text Box 124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389" name="Text Box 125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1392" name="Text Box 128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1393" name="Text Box 129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95</xdr:row>
      <xdr:rowOff>0</xdr:rowOff>
    </xdr:from>
    <xdr:to>
      <xdr:col>21</xdr:col>
      <xdr:colOff>276225</xdr:colOff>
      <xdr:row>95</xdr:row>
      <xdr:rowOff>0</xdr:rowOff>
    </xdr:to>
    <xdr:sp macro="" textlink="">
      <xdr:nvSpPr>
        <xdr:cNvPr id="11394" name="Text Box 130"/>
        <xdr:cNvSpPr txBox="1">
          <a:spLocks noChangeArrowheads="1"/>
        </xdr:cNvSpPr>
      </xdr:nvSpPr>
      <xdr:spPr bwMode="auto">
        <a:xfrm>
          <a:off x="10439400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342900</xdr:colOff>
      <xdr:row>95</xdr:row>
      <xdr:rowOff>0</xdr:rowOff>
    </xdr:to>
    <xdr:sp macro="" textlink="">
      <xdr:nvSpPr>
        <xdr:cNvPr id="11395" name="Text Box 131"/>
        <xdr:cNvSpPr txBox="1">
          <a:spLocks noChangeArrowheads="1"/>
        </xdr:cNvSpPr>
      </xdr:nvSpPr>
      <xdr:spPr bwMode="auto">
        <a:xfrm>
          <a:off x="105060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96" name="Text Box 1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397" name="Text Box 13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98" name="Text Box 13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399" name="Text Box 13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00" name="Text Box 13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401" name="Text Box 13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402" name="Text Box 13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03" name="Text Box 13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11404" name="Text Box 140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411" name="Text Box 14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12" name="Text Box 14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416" name="Text Box 15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17" name="Text Box 15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418" name="Text Box 15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19" name="Text Box 155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95</xdr:row>
      <xdr:rowOff>0</xdr:rowOff>
    </xdr:from>
    <xdr:to>
      <xdr:col>0</xdr:col>
      <xdr:colOff>276225</xdr:colOff>
      <xdr:row>95</xdr:row>
      <xdr:rowOff>0</xdr:rowOff>
    </xdr:to>
    <xdr:sp macro="" textlink="">
      <xdr:nvSpPr>
        <xdr:cNvPr id="11420" name="Text Box 156"/>
        <xdr:cNvSpPr txBox="1">
          <a:spLocks noChangeArrowheads="1"/>
        </xdr:cNvSpPr>
      </xdr:nvSpPr>
      <xdr:spPr bwMode="auto">
        <a:xfrm>
          <a:off x="666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95</xdr:row>
      <xdr:rowOff>0</xdr:rowOff>
    </xdr:from>
    <xdr:to>
      <xdr:col>21</xdr:col>
      <xdr:colOff>276225</xdr:colOff>
      <xdr:row>95</xdr:row>
      <xdr:rowOff>0</xdr:rowOff>
    </xdr:to>
    <xdr:sp macro="" textlink="">
      <xdr:nvSpPr>
        <xdr:cNvPr id="11421" name="Text Box 157"/>
        <xdr:cNvSpPr txBox="1">
          <a:spLocks noChangeArrowheads="1"/>
        </xdr:cNvSpPr>
      </xdr:nvSpPr>
      <xdr:spPr bwMode="auto">
        <a:xfrm>
          <a:off x="10439400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342900</xdr:colOff>
      <xdr:row>95</xdr:row>
      <xdr:rowOff>0</xdr:rowOff>
    </xdr:to>
    <xdr:sp macro="" textlink="">
      <xdr:nvSpPr>
        <xdr:cNvPr id="11422" name="Text Box 158"/>
        <xdr:cNvSpPr txBox="1">
          <a:spLocks noChangeArrowheads="1"/>
        </xdr:cNvSpPr>
      </xdr:nvSpPr>
      <xdr:spPr bwMode="auto">
        <a:xfrm>
          <a:off x="10506075" y="154971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11423" name="Text Box 15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11424" name="Text Box 160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5936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237172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237363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25936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216503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217170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231933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32600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17" name="Text Box 45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18" name="Text Box 46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19" name="Text Box 47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0" name="Text Box 48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1" name="Text Box 49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22" name="Text Box 50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23" name="Text Box 51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4" name="Text Box 52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5" name="Text Box 53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26" name="Text Box 54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27" name="Text Box 55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8" name="Text Box 56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29" name="Text Box 57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30" name="Text Box 58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31" name="Text Box 59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33" name="Text Box 61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34" name="Text Box 62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35" name="Text Box 63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136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3138" name="Text Box 66"/>
        <xdr:cNvSpPr txBox="1">
          <a:spLocks noChangeArrowheads="1"/>
        </xdr:cNvSpPr>
      </xdr:nvSpPr>
      <xdr:spPr bwMode="auto">
        <a:xfrm>
          <a:off x="13382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3139" name="Text Box 67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3140" name="Text Box 68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3141" name="Text Box 69"/>
        <xdr:cNvSpPr txBox="1">
          <a:spLocks noChangeArrowheads="1"/>
        </xdr:cNvSpPr>
      </xdr:nvSpPr>
      <xdr:spPr bwMode="auto">
        <a:xfrm>
          <a:off x="25936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142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3144" name="Text Box 72"/>
        <xdr:cNvSpPr txBox="1">
          <a:spLocks noChangeArrowheads="1"/>
        </xdr:cNvSpPr>
      </xdr:nvSpPr>
      <xdr:spPr bwMode="auto">
        <a:xfrm>
          <a:off x="103727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3145" name="Text Box 73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146" name="Text Box 74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3147" name="Text Box 75"/>
        <xdr:cNvSpPr txBox="1">
          <a:spLocks noChangeArrowheads="1"/>
        </xdr:cNvSpPr>
      </xdr:nvSpPr>
      <xdr:spPr bwMode="auto">
        <a:xfrm>
          <a:off x="126492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51</xdr:row>
      <xdr:rowOff>0</xdr:rowOff>
    </xdr:from>
    <xdr:to>
      <xdr:col>0</xdr:col>
      <xdr:colOff>276225</xdr:colOff>
      <xdr:row>51</xdr:row>
      <xdr:rowOff>0</xdr:rowOff>
    </xdr:to>
    <xdr:sp macro="" textlink="">
      <xdr:nvSpPr>
        <xdr:cNvPr id="3148" name="Text Box 76"/>
        <xdr:cNvSpPr txBox="1">
          <a:spLocks noChangeArrowheads="1"/>
        </xdr:cNvSpPr>
      </xdr:nvSpPr>
      <xdr:spPr bwMode="auto">
        <a:xfrm>
          <a:off x="66675" y="81629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51</xdr:row>
      <xdr:rowOff>0</xdr:rowOff>
    </xdr:from>
    <xdr:to>
      <xdr:col>0</xdr:col>
      <xdr:colOff>276225</xdr:colOff>
      <xdr:row>51</xdr:row>
      <xdr:rowOff>0</xdr:rowOff>
    </xdr:to>
    <xdr:sp macro="" textlink="">
      <xdr:nvSpPr>
        <xdr:cNvPr id="3149" name="Text Box 77"/>
        <xdr:cNvSpPr txBox="1">
          <a:spLocks noChangeArrowheads="1"/>
        </xdr:cNvSpPr>
      </xdr:nvSpPr>
      <xdr:spPr bwMode="auto">
        <a:xfrm>
          <a:off x="66675" y="81629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51</xdr:row>
      <xdr:rowOff>0</xdr:rowOff>
    </xdr:from>
    <xdr:to>
      <xdr:col>21</xdr:col>
      <xdr:colOff>276225</xdr:colOff>
      <xdr:row>51</xdr:row>
      <xdr:rowOff>0</xdr:rowOff>
    </xdr:to>
    <xdr:sp macro="" textlink="">
      <xdr:nvSpPr>
        <xdr:cNvPr id="3150" name="Text Box 78"/>
        <xdr:cNvSpPr txBox="1">
          <a:spLocks noChangeArrowheads="1"/>
        </xdr:cNvSpPr>
      </xdr:nvSpPr>
      <xdr:spPr bwMode="auto">
        <a:xfrm>
          <a:off x="10372725" y="81629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51</xdr:row>
      <xdr:rowOff>0</xdr:rowOff>
    </xdr:from>
    <xdr:to>
      <xdr:col>21</xdr:col>
      <xdr:colOff>342900</xdr:colOff>
      <xdr:row>51</xdr:row>
      <xdr:rowOff>0</xdr:rowOff>
    </xdr:to>
    <xdr:sp macro="" textlink="">
      <xdr:nvSpPr>
        <xdr:cNvPr id="3151" name="Text Box 79"/>
        <xdr:cNvSpPr txBox="1">
          <a:spLocks noChangeArrowheads="1"/>
        </xdr:cNvSpPr>
      </xdr:nvSpPr>
      <xdr:spPr bwMode="auto">
        <a:xfrm>
          <a:off x="10439400" y="81629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54" name="Text Box 82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56" name="Text Box 84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57" name="Text Box 85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58" name="Text Box 86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59" name="Text Box 87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60" name="Text Box 88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61" name="Text Box 89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62" name="Text Box 90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63" name="Text Box 91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64" name="Text Box 92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65" name="Text Box 93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66" name="Text Box 94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67" name="Text Box 95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0</xdr:col>
      <xdr:colOff>276225</xdr:colOff>
      <xdr:row>53</xdr:row>
      <xdr:rowOff>0</xdr:rowOff>
    </xdr:to>
    <xdr:sp macro="" textlink="">
      <xdr:nvSpPr>
        <xdr:cNvPr id="3168" name="Text Box 96"/>
        <xdr:cNvSpPr txBox="1">
          <a:spLocks noChangeArrowheads="1"/>
        </xdr:cNvSpPr>
      </xdr:nvSpPr>
      <xdr:spPr bwMode="auto">
        <a:xfrm>
          <a:off x="66675" y="84867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0</xdr:col>
      <xdr:colOff>276225</xdr:colOff>
      <xdr:row>53</xdr:row>
      <xdr:rowOff>0</xdr:rowOff>
    </xdr:to>
    <xdr:sp macro="" textlink="">
      <xdr:nvSpPr>
        <xdr:cNvPr id="3169" name="Text Box 97"/>
        <xdr:cNvSpPr txBox="1">
          <a:spLocks noChangeArrowheads="1"/>
        </xdr:cNvSpPr>
      </xdr:nvSpPr>
      <xdr:spPr bwMode="auto">
        <a:xfrm>
          <a:off x="66675" y="84867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74" name="Text Box 102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75" name="Text Box 103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76" name="Text Box 104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77" name="Text Box 105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78" name="Text Box 106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79" name="Text Box 107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80" name="Text Box 108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81" name="Text Box 109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82" name="Text Box 110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3183" name="Text Box 111"/>
        <xdr:cNvSpPr txBox="1">
          <a:spLocks noChangeArrowheads="1"/>
        </xdr:cNvSpPr>
      </xdr:nvSpPr>
      <xdr:spPr bwMode="auto">
        <a:xfrm>
          <a:off x="10439400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84" name="Text Box 112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85" name="Text Box 113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86" name="Text Box 114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87" name="Text Box 115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3188" name="Text Box 116"/>
        <xdr:cNvSpPr txBox="1">
          <a:spLocks noChangeArrowheads="1"/>
        </xdr:cNvSpPr>
      </xdr:nvSpPr>
      <xdr:spPr bwMode="auto">
        <a:xfrm>
          <a:off x="6667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3189" name="Text Box 117"/>
        <xdr:cNvSpPr txBox="1">
          <a:spLocks noChangeArrowheads="1"/>
        </xdr:cNvSpPr>
      </xdr:nvSpPr>
      <xdr:spPr bwMode="auto">
        <a:xfrm>
          <a:off x="10372725" y="156686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114300</xdr:colOff>
      <xdr:row>0</xdr:row>
      <xdr:rowOff>0</xdr:rowOff>
    </xdr:from>
    <xdr:to>
      <xdr:col>46</xdr:col>
      <xdr:colOff>323850</xdr:colOff>
      <xdr:row>0</xdr:row>
      <xdr:rowOff>0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236505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133350</xdr:colOff>
      <xdr:row>0</xdr:row>
      <xdr:rowOff>0</xdr:rowOff>
    </xdr:from>
    <xdr:to>
      <xdr:col>46</xdr:col>
      <xdr:colOff>342900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23669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37" name="Text Box 17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39" name="Text Box 19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40" name="Text Box 2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41" name="Text Box 2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66675</xdr:colOff>
      <xdr:row>0</xdr:row>
      <xdr:rowOff>0</xdr:rowOff>
    </xdr:from>
    <xdr:to>
      <xdr:col>42</xdr:col>
      <xdr:colOff>276225</xdr:colOff>
      <xdr:row>0</xdr:row>
      <xdr:rowOff>0</xdr:rowOff>
    </xdr:to>
    <xdr:sp macro="" textlink="">
      <xdr:nvSpPr>
        <xdr:cNvPr id="5142" name="Text Box 22"/>
        <xdr:cNvSpPr txBox="1">
          <a:spLocks noChangeArrowheads="1"/>
        </xdr:cNvSpPr>
      </xdr:nvSpPr>
      <xdr:spPr bwMode="auto">
        <a:xfrm>
          <a:off x="215836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42</xdr:col>
      <xdr:colOff>133350</xdr:colOff>
      <xdr:row>0</xdr:row>
      <xdr:rowOff>0</xdr:rowOff>
    </xdr:from>
    <xdr:to>
      <xdr:col>42</xdr:col>
      <xdr:colOff>342900</xdr:colOff>
      <xdr:row>0</xdr:row>
      <xdr:rowOff>0</xdr:rowOff>
    </xdr:to>
    <xdr:sp macro="" textlink="">
      <xdr:nvSpPr>
        <xdr:cNvPr id="5143" name="Text Box 23"/>
        <xdr:cNvSpPr txBox="1">
          <a:spLocks noChangeArrowheads="1"/>
        </xdr:cNvSpPr>
      </xdr:nvSpPr>
      <xdr:spPr bwMode="auto">
        <a:xfrm>
          <a:off x="216503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66675</xdr:colOff>
      <xdr:row>0</xdr:row>
      <xdr:rowOff>0</xdr:rowOff>
    </xdr:from>
    <xdr:to>
      <xdr:col>45</xdr:col>
      <xdr:colOff>276225</xdr:colOff>
      <xdr:row>0</xdr:row>
      <xdr:rowOff>0</xdr:rowOff>
    </xdr:to>
    <xdr:sp macro="" textlink="">
      <xdr:nvSpPr>
        <xdr:cNvPr id="5144" name="Text Box 24"/>
        <xdr:cNvSpPr txBox="1">
          <a:spLocks noChangeArrowheads="1"/>
        </xdr:cNvSpPr>
      </xdr:nvSpPr>
      <xdr:spPr bwMode="auto">
        <a:xfrm>
          <a:off x="231267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45</xdr:col>
      <xdr:colOff>133350</xdr:colOff>
      <xdr:row>0</xdr:row>
      <xdr:rowOff>0</xdr:rowOff>
    </xdr:from>
    <xdr:to>
      <xdr:col>45</xdr:col>
      <xdr:colOff>342900</xdr:colOff>
      <xdr:row>0</xdr:row>
      <xdr:rowOff>0</xdr:rowOff>
    </xdr:to>
    <xdr:sp macro="" textlink="">
      <xdr:nvSpPr>
        <xdr:cNvPr id="5145" name="Text Box 25"/>
        <xdr:cNvSpPr txBox="1">
          <a:spLocks noChangeArrowheads="1"/>
        </xdr:cNvSpPr>
      </xdr:nvSpPr>
      <xdr:spPr bwMode="auto">
        <a:xfrm>
          <a:off x="231933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46" name="Text Box 2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49" name="Text Box 2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70" name="Text Box 50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71" name="Text Box 51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180" name="Text Box 60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181" name="Text Box 61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182" name="Text Box 62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183" name="Text Box 63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84" name="Text Box 64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85" name="Text Box 65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25</xdr:col>
      <xdr:colOff>66675</xdr:colOff>
      <xdr:row>0</xdr:row>
      <xdr:rowOff>0</xdr:rowOff>
    </xdr:from>
    <xdr:to>
      <xdr:col>25</xdr:col>
      <xdr:colOff>276225</xdr:colOff>
      <xdr:row>0</xdr:row>
      <xdr:rowOff>0</xdr:rowOff>
    </xdr:to>
    <xdr:sp macro="" textlink="">
      <xdr:nvSpPr>
        <xdr:cNvPr id="5186" name="Text Box 66"/>
        <xdr:cNvSpPr txBox="1">
          <a:spLocks noChangeArrowheads="1"/>
        </xdr:cNvSpPr>
      </xdr:nvSpPr>
      <xdr:spPr bwMode="auto">
        <a:xfrm>
          <a:off x="13315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46</xdr:col>
      <xdr:colOff>66675</xdr:colOff>
      <xdr:row>0</xdr:row>
      <xdr:rowOff>0</xdr:rowOff>
    </xdr:from>
    <xdr:to>
      <xdr:col>46</xdr:col>
      <xdr:colOff>276225</xdr:colOff>
      <xdr:row>0</xdr:row>
      <xdr:rowOff>0</xdr:rowOff>
    </xdr:to>
    <xdr:sp macro="" textlink="">
      <xdr:nvSpPr>
        <xdr:cNvPr id="5187" name="Text Box 67"/>
        <xdr:cNvSpPr txBox="1">
          <a:spLocks noChangeArrowheads="1"/>
        </xdr:cNvSpPr>
      </xdr:nvSpPr>
      <xdr:spPr bwMode="auto">
        <a:xfrm>
          <a:off x="2360295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66675</xdr:colOff>
      <xdr:row>0</xdr:row>
      <xdr:rowOff>0</xdr:rowOff>
    </xdr:from>
    <xdr:to>
      <xdr:col>49</xdr:col>
      <xdr:colOff>276225</xdr:colOff>
      <xdr:row>0</xdr:row>
      <xdr:rowOff>0</xdr:rowOff>
    </xdr:to>
    <xdr:sp macro="" textlink="">
      <xdr:nvSpPr>
        <xdr:cNvPr id="5188" name="Text Box 68"/>
        <xdr:cNvSpPr txBox="1">
          <a:spLocks noChangeArrowheads="1"/>
        </xdr:cNvSpPr>
      </xdr:nvSpPr>
      <xdr:spPr bwMode="auto">
        <a:xfrm>
          <a:off x="258032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49</xdr:col>
      <xdr:colOff>133350</xdr:colOff>
      <xdr:row>0</xdr:row>
      <xdr:rowOff>0</xdr:rowOff>
    </xdr:from>
    <xdr:to>
      <xdr:col>49</xdr:col>
      <xdr:colOff>342900</xdr:colOff>
      <xdr:row>0</xdr:row>
      <xdr:rowOff>0</xdr:rowOff>
    </xdr:to>
    <xdr:sp macro="" textlink="">
      <xdr:nvSpPr>
        <xdr:cNvPr id="5189" name="Text Box 69"/>
        <xdr:cNvSpPr txBox="1">
          <a:spLocks noChangeArrowheads="1"/>
        </xdr:cNvSpPr>
      </xdr:nvSpPr>
      <xdr:spPr bwMode="auto">
        <a:xfrm>
          <a:off x="258699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90" name="Text Box 7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91" name="Text Box 7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92" name="Text Box 7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93" name="Text Box 7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94" name="Text Box 74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macro="" textlink="">
      <xdr:nvSpPr>
        <xdr:cNvPr id="5195" name="Text Box 75"/>
        <xdr:cNvSpPr txBox="1">
          <a:spLocks noChangeArrowheads="1"/>
        </xdr:cNvSpPr>
      </xdr:nvSpPr>
      <xdr:spPr bwMode="auto">
        <a:xfrm>
          <a:off x="125825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96" name="Text Box 7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197" name="Text Box 7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198" name="Text Box 7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199" name="Text Box 7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200" name="Text Box 80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201" name="Text Box 81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202" name="Text Box 82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203" name="Text Box 83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06" name="Text Box 86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08" name="Text Box 88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09" name="Text Box 89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10" name="Text Box 90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11" name="Text Box 91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12" name="Text Box 92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13" name="Text Box 93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14" name="Text Box 94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15" name="Text Box 95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216" name="Text Box 96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5217" name="Text Box 97"/>
        <xdr:cNvSpPr txBox="1">
          <a:spLocks noChangeArrowheads="1"/>
        </xdr:cNvSpPr>
      </xdr:nvSpPr>
      <xdr:spPr bwMode="auto">
        <a:xfrm>
          <a:off x="666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 нагрузок 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276225</xdr:colOff>
      <xdr:row>0</xdr:row>
      <xdr:rowOff>0</xdr:rowOff>
    </xdr:to>
    <xdr:sp macro="" textlink="">
      <xdr:nvSpPr>
        <xdr:cNvPr id="5218" name="Text Box 98"/>
        <xdr:cNvSpPr txBox="1">
          <a:spLocks noChangeArrowheads="1"/>
        </xdr:cNvSpPr>
      </xdr:nvSpPr>
      <xdr:spPr bwMode="auto">
        <a:xfrm>
          <a:off x="10439400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0</xdr:row>
      <xdr:rowOff>0</xdr:rowOff>
    </xdr:from>
    <xdr:to>
      <xdr:col>21</xdr:col>
      <xdr:colOff>342900</xdr:colOff>
      <xdr:row>0</xdr:row>
      <xdr:rowOff>0</xdr:rowOff>
    </xdr:to>
    <xdr:sp macro="" textlink="">
      <xdr:nvSpPr>
        <xdr:cNvPr id="5219" name="Text Box 99"/>
        <xdr:cNvSpPr txBox="1">
          <a:spLocks noChangeArrowheads="1"/>
        </xdr:cNvSpPr>
      </xdr:nvSpPr>
      <xdr:spPr bwMode="auto">
        <a:xfrm>
          <a:off x="1050607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34" name="Text Box 114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35" name="Text Box 115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36" name="Text Box 116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37" name="Text Box 117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38" name="Text Box 118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39" name="Text Box 119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40" name="Text Box 120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48" name="Text Box 128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49" name="Text Box 129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50" name="Text Box 130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51" name="Text Box 131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52" name="Text Box 132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53" name="Text Box 133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54" name="Text Box 134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5258" name="Text Box 138"/>
        <xdr:cNvSpPr txBox="1">
          <a:spLocks noChangeArrowheads="1"/>
        </xdr:cNvSpPr>
      </xdr:nvSpPr>
      <xdr:spPr bwMode="auto">
        <a:xfrm>
          <a:off x="66675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5259" name="Text Box 139"/>
        <xdr:cNvSpPr txBox="1">
          <a:spLocks noChangeArrowheads="1"/>
        </xdr:cNvSpPr>
      </xdr:nvSpPr>
      <xdr:spPr bwMode="auto">
        <a:xfrm>
          <a:off x="66675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5260" name="Text Box 140"/>
        <xdr:cNvSpPr txBox="1">
          <a:spLocks noChangeArrowheads="1"/>
        </xdr:cNvSpPr>
      </xdr:nvSpPr>
      <xdr:spPr bwMode="auto">
        <a:xfrm>
          <a:off x="10439400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96</xdr:row>
      <xdr:rowOff>0</xdr:rowOff>
    </xdr:from>
    <xdr:to>
      <xdr:col>21</xdr:col>
      <xdr:colOff>342900</xdr:colOff>
      <xdr:row>96</xdr:row>
      <xdr:rowOff>0</xdr:rowOff>
    </xdr:to>
    <xdr:sp macro="" textlink="">
      <xdr:nvSpPr>
        <xdr:cNvPr id="5261" name="Text Box 141"/>
        <xdr:cNvSpPr txBox="1">
          <a:spLocks noChangeArrowheads="1"/>
        </xdr:cNvSpPr>
      </xdr:nvSpPr>
      <xdr:spPr bwMode="auto">
        <a:xfrm>
          <a:off x="10506075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62" name="Text Box 142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63" name="Text Box 143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64" name="Text Box 144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65" name="Text Box 145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66" name="Text Box 146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98</xdr:row>
      <xdr:rowOff>0</xdr:rowOff>
    </xdr:from>
    <xdr:to>
      <xdr:col>21</xdr:col>
      <xdr:colOff>342900</xdr:colOff>
      <xdr:row>98</xdr:row>
      <xdr:rowOff>0</xdr:rowOff>
    </xdr:to>
    <xdr:sp macro="" textlink="">
      <xdr:nvSpPr>
        <xdr:cNvPr id="5267" name="Text Box 147"/>
        <xdr:cNvSpPr txBox="1">
          <a:spLocks noChangeArrowheads="1"/>
        </xdr:cNvSpPr>
      </xdr:nvSpPr>
      <xdr:spPr bwMode="auto">
        <a:xfrm>
          <a:off x="105060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68" name="Text Box 148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69" name="Text Box 149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70" name="Text Box 150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71" name="Text Box 151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72" name="Text Box 152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73" name="Text Box 153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74" name="Text Box 154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75" name="Text Box 155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97</xdr:row>
      <xdr:rowOff>0</xdr:rowOff>
    </xdr:from>
    <xdr:to>
      <xdr:col>21</xdr:col>
      <xdr:colOff>342900</xdr:colOff>
      <xdr:row>97</xdr:row>
      <xdr:rowOff>0</xdr:rowOff>
    </xdr:to>
    <xdr:sp macro="" textlink="">
      <xdr:nvSpPr>
        <xdr:cNvPr id="5276" name="Text Box 156"/>
        <xdr:cNvSpPr txBox="1">
          <a:spLocks noChangeArrowheads="1"/>
        </xdr:cNvSpPr>
      </xdr:nvSpPr>
      <xdr:spPr bwMode="auto">
        <a:xfrm>
          <a:off x="105060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77" name="Text Box 157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78" name="Text Box 158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98</xdr:row>
      <xdr:rowOff>0</xdr:rowOff>
    </xdr:from>
    <xdr:to>
      <xdr:col>21</xdr:col>
      <xdr:colOff>342900</xdr:colOff>
      <xdr:row>98</xdr:row>
      <xdr:rowOff>0</xdr:rowOff>
    </xdr:to>
    <xdr:sp macro="" textlink="">
      <xdr:nvSpPr>
        <xdr:cNvPr id="5279" name="Text Box 159"/>
        <xdr:cNvSpPr txBox="1">
          <a:spLocks noChangeArrowheads="1"/>
        </xdr:cNvSpPr>
      </xdr:nvSpPr>
      <xdr:spPr bwMode="auto">
        <a:xfrm>
          <a:off x="105060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80" name="Text Box 160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81" name="Text Box 161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98</xdr:row>
      <xdr:rowOff>0</xdr:rowOff>
    </xdr:from>
    <xdr:to>
      <xdr:col>21</xdr:col>
      <xdr:colOff>342900</xdr:colOff>
      <xdr:row>98</xdr:row>
      <xdr:rowOff>0</xdr:rowOff>
    </xdr:to>
    <xdr:sp macro="" textlink="">
      <xdr:nvSpPr>
        <xdr:cNvPr id="5282" name="Text Box 162"/>
        <xdr:cNvSpPr txBox="1">
          <a:spLocks noChangeArrowheads="1"/>
        </xdr:cNvSpPr>
      </xdr:nvSpPr>
      <xdr:spPr bwMode="auto">
        <a:xfrm>
          <a:off x="105060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85" name="Text Box 165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86" name="Text Box 166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98</xdr:row>
      <xdr:rowOff>0</xdr:rowOff>
    </xdr:from>
    <xdr:to>
      <xdr:col>21</xdr:col>
      <xdr:colOff>342900</xdr:colOff>
      <xdr:row>98</xdr:row>
      <xdr:rowOff>0</xdr:rowOff>
    </xdr:to>
    <xdr:sp macro="" textlink="">
      <xdr:nvSpPr>
        <xdr:cNvPr id="5287" name="Text Box 167"/>
        <xdr:cNvSpPr txBox="1">
          <a:spLocks noChangeArrowheads="1"/>
        </xdr:cNvSpPr>
      </xdr:nvSpPr>
      <xdr:spPr bwMode="auto">
        <a:xfrm>
          <a:off x="105060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96</xdr:row>
      <xdr:rowOff>0</xdr:rowOff>
    </xdr:from>
    <xdr:to>
      <xdr:col>0</xdr:col>
      <xdr:colOff>276225</xdr:colOff>
      <xdr:row>96</xdr:row>
      <xdr:rowOff>0</xdr:rowOff>
    </xdr:to>
    <xdr:sp macro="" textlink="">
      <xdr:nvSpPr>
        <xdr:cNvPr id="5288" name="Text Box 168"/>
        <xdr:cNvSpPr txBox="1">
          <a:spLocks noChangeArrowheads="1"/>
        </xdr:cNvSpPr>
      </xdr:nvSpPr>
      <xdr:spPr bwMode="auto">
        <a:xfrm>
          <a:off x="66675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96</xdr:row>
      <xdr:rowOff>0</xdr:rowOff>
    </xdr:from>
    <xdr:to>
      <xdr:col>21</xdr:col>
      <xdr:colOff>276225</xdr:colOff>
      <xdr:row>96</xdr:row>
      <xdr:rowOff>0</xdr:rowOff>
    </xdr:to>
    <xdr:sp macro="" textlink="">
      <xdr:nvSpPr>
        <xdr:cNvPr id="5289" name="Text Box 169"/>
        <xdr:cNvSpPr txBox="1">
          <a:spLocks noChangeArrowheads="1"/>
        </xdr:cNvSpPr>
      </xdr:nvSpPr>
      <xdr:spPr bwMode="auto">
        <a:xfrm>
          <a:off x="10439400" y="1564957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98</xdr:row>
      <xdr:rowOff>0</xdr:rowOff>
    </xdr:from>
    <xdr:to>
      <xdr:col>0</xdr:col>
      <xdr:colOff>276225</xdr:colOff>
      <xdr:row>98</xdr:row>
      <xdr:rowOff>0</xdr:rowOff>
    </xdr:to>
    <xdr:sp macro="" textlink="">
      <xdr:nvSpPr>
        <xdr:cNvPr id="5292" name="Text Box 172"/>
        <xdr:cNvSpPr txBox="1">
          <a:spLocks noChangeArrowheads="1"/>
        </xdr:cNvSpPr>
      </xdr:nvSpPr>
      <xdr:spPr bwMode="auto">
        <a:xfrm>
          <a:off x="666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98</xdr:row>
      <xdr:rowOff>0</xdr:rowOff>
    </xdr:from>
    <xdr:to>
      <xdr:col>21</xdr:col>
      <xdr:colOff>276225</xdr:colOff>
      <xdr:row>98</xdr:row>
      <xdr:rowOff>0</xdr:rowOff>
    </xdr:to>
    <xdr:sp macro="" textlink="">
      <xdr:nvSpPr>
        <xdr:cNvPr id="5293" name="Text Box 173"/>
        <xdr:cNvSpPr txBox="1">
          <a:spLocks noChangeArrowheads="1"/>
        </xdr:cNvSpPr>
      </xdr:nvSpPr>
      <xdr:spPr bwMode="auto">
        <a:xfrm>
          <a:off x="10439400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133350</xdr:colOff>
      <xdr:row>98</xdr:row>
      <xdr:rowOff>0</xdr:rowOff>
    </xdr:from>
    <xdr:to>
      <xdr:col>21</xdr:col>
      <xdr:colOff>342900</xdr:colOff>
      <xdr:row>98</xdr:row>
      <xdr:rowOff>0</xdr:rowOff>
    </xdr:to>
    <xdr:sp macro="" textlink="">
      <xdr:nvSpPr>
        <xdr:cNvPr id="5294" name="Text Box 174"/>
        <xdr:cNvSpPr txBox="1">
          <a:spLocks noChangeArrowheads="1"/>
        </xdr:cNvSpPr>
      </xdr:nvSpPr>
      <xdr:spPr bwMode="auto">
        <a:xfrm>
          <a:off x="10506075" y="15973425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66675</xdr:colOff>
      <xdr:row>97</xdr:row>
      <xdr:rowOff>0</xdr:rowOff>
    </xdr:from>
    <xdr:to>
      <xdr:col>0</xdr:col>
      <xdr:colOff>276225</xdr:colOff>
      <xdr:row>97</xdr:row>
      <xdr:rowOff>0</xdr:rowOff>
    </xdr:to>
    <xdr:sp macro="" textlink="">
      <xdr:nvSpPr>
        <xdr:cNvPr id="5295" name="Text Box 175"/>
        <xdr:cNvSpPr txBox="1">
          <a:spLocks noChangeArrowheads="1"/>
        </xdr:cNvSpPr>
      </xdr:nvSpPr>
      <xdr:spPr bwMode="auto">
        <a:xfrm>
          <a:off x="66675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21</xdr:col>
      <xdr:colOff>66675</xdr:colOff>
      <xdr:row>97</xdr:row>
      <xdr:rowOff>0</xdr:rowOff>
    </xdr:from>
    <xdr:to>
      <xdr:col>21</xdr:col>
      <xdr:colOff>276225</xdr:colOff>
      <xdr:row>97</xdr:row>
      <xdr:rowOff>0</xdr:rowOff>
    </xdr:to>
    <xdr:sp macro="" textlink="">
      <xdr:nvSpPr>
        <xdr:cNvPr id="5296" name="Text Box 176"/>
        <xdr:cNvSpPr txBox="1">
          <a:spLocks noChangeArrowheads="1"/>
        </xdr:cNvSpPr>
      </xdr:nvSpPr>
      <xdr:spPr bwMode="auto">
        <a:xfrm>
          <a:off x="10439400" y="1581150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Arial Cyr"/>
            </a:rPr>
            <a:t>В ремя замера нагрузок</a:t>
          </a: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9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U111"/>
  <sheetViews>
    <sheetView tabSelected="1" zoomScale="85" zoomScaleNormal="85" workbookViewId="0">
      <selection activeCell="AR3" sqref="AR3"/>
    </sheetView>
  </sheetViews>
  <sheetFormatPr defaultRowHeight="12.75" x14ac:dyDescent="0.2"/>
  <cols>
    <col min="1" max="1" width="5.7109375" style="82" customWidth="1"/>
    <col min="2" max="3" width="9.85546875" style="82" customWidth="1"/>
    <col min="4" max="5" width="5.85546875" style="82" customWidth="1"/>
    <col min="6" max="7" width="9.85546875" style="82" customWidth="1"/>
    <col min="8" max="9" width="5.85546875" style="82" customWidth="1"/>
    <col min="10" max="11" width="9.85546875" style="82" customWidth="1"/>
    <col min="12" max="13" width="5.85546875" style="82" customWidth="1"/>
    <col min="14" max="15" width="10" style="82" customWidth="1"/>
    <col min="16" max="17" width="5.85546875" style="82" customWidth="1"/>
    <col min="18" max="19" width="10" style="82" customWidth="1"/>
    <col min="20" max="21" width="5.85546875" style="82" customWidth="1"/>
    <col min="22" max="23" width="10" style="82" customWidth="1"/>
    <col min="24" max="25" width="5.85546875" style="82" customWidth="1"/>
    <col min="26" max="26" width="5.7109375" style="82" customWidth="1"/>
    <col min="27" max="28" width="9.85546875" style="82" customWidth="1"/>
    <col min="29" max="30" width="5.85546875" style="82" customWidth="1"/>
    <col min="31" max="32" width="9.85546875" style="82" customWidth="1"/>
    <col min="33" max="34" width="5.85546875" style="82" customWidth="1"/>
    <col min="35" max="36" width="9.85546875" style="82" customWidth="1"/>
    <col min="37" max="38" width="5.85546875" style="82" customWidth="1"/>
    <col min="39" max="40" width="9.85546875" style="82" customWidth="1"/>
    <col min="41" max="42" width="5.85546875" style="82" customWidth="1"/>
    <col min="43" max="44" width="9.85546875" style="82" customWidth="1"/>
    <col min="45" max="46" width="5.85546875" style="82" customWidth="1"/>
    <col min="47" max="48" width="9.85546875" style="82" customWidth="1"/>
    <col min="49" max="50" width="5.85546875" style="82" customWidth="1"/>
    <col min="51" max="51" width="5.7109375" style="82" customWidth="1"/>
    <col min="52" max="53" width="9.85546875" style="82" customWidth="1"/>
    <col min="54" max="55" width="5.85546875" style="82" customWidth="1"/>
    <col min="56" max="57" width="9.85546875" style="82" customWidth="1"/>
    <col min="58" max="59" width="5.85546875" style="82" customWidth="1"/>
    <col min="60" max="60" width="7.7109375" style="82" customWidth="1"/>
    <col min="61" max="61" width="12.140625" style="82" customWidth="1"/>
    <col min="62" max="62" width="11" style="82" customWidth="1"/>
    <col min="63" max="16384" width="9.140625" style="82"/>
  </cols>
  <sheetData>
    <row r="1" spans="1:62" s="76" customFormat="1" x14ac:dyDescent="0.2">
      <c r="B1" s="76">
        <v>27</v>
      </c>
      <c r="C1" s="76">
        <v>28</v>
      </c>
      <c r="F1" s="76">
        <v>39</v>
      </c>
      <c r="G1" s="76">
        <v>40</v>
      </c>
      <c r="J1" s="76">
        <v>25</v>
      </c>
      <c r="K1" s="76">
        <v>26</v>
      </c>
      <c r="N1" s="76">
        <v>23</v>
      </c>
      <c r="O1" s="76">
        <v>24</v>
      </c>
      <c r="R1" s="76">
        <v>37</v>
      </c>
      <c r="S1" s="76">
        <v>38</v>
      </c>
      <c r="V1" s="76">
        <v>31</v>
      </c>
      <c r="W1" s="76">
        <v>32</v>
      </c>
      <c r="AA1" s="76">
        <v>21</v>
      </c>
      <c r="AB1" s="76">
        <v>22</v>
      </c>
      <c r="AE1" s="76">
        <v>29</v>
      </c>
      <c r="AF1" s="76">
        <v>30</v>
      </c>
      <c r="AI1" s="76">
        <v>35</v>
      </c>
      <c r="AJ1" s="76">
        <v>36</v>
      </c>
      <c r="AM1" s="76">
        <v>33</v>
      </c>
      <c r="AN1" s="76">
        <v>34</v>
      </c>
      <c r="AQ1" s="76">
        <v>11</v>
      </c>
      <c r="AR1" s="76">
        <v>12</v>
      </c>
      <c r="AU1" s="76">
        <v>9</v>
      </c>
      <c r="AV1" s="76">
        <v>10</v>
      </c>
      <c r="AZ1" s="76">
        <v>5</v>
      </c>
      <c r="BA1" s="76">
        <v>6</v>
      </c>
    </row>
    <row r="2" spans="1:62" ht="18.75" x14ac:dyDescent="0.3">
      <c r="A2" s="77" t="s">
        <v>20</v>
      </c>
      <c r="B2" s="77"/>
      <c r="C2" s="77"/>
      <c r="D2" s="77"/>
      <c r="E2" s="77"/>
      <c r="F2" s="78"/>
      <c r="G2" s="79" t="str">
        <f>CONCATENATE(TEXT(Данные!$B$1,"ДД ММММ ГГГГ"), "   г.")</f>
        <v>15 Декабрь 2021   г.</v>
      </c>
      <c r="H2" s="80"/>
      <c r="I2" s="81"/>
      <c r="K2" s="83" t="s">
        <v>25</v>
      </c>
      <c r="L2" s="84"/>
      <c r="M2" s="85"/>
      <c r="N2" s="85"/>
      <c r="R2" s="77" t="s">
        <v>22</v>
      </c>
      <c r="S2" s="86" t="s">
        <v>170</v>
      </c>
      <c r="T2" s="78"/>
      <c r="U2" s="78"/>
      <c r="V2" s="78"/>
      <c r="W2" s="78"/>
      <c r="X2" s="78"/>
      <c r="Y2" s="78"/>
      <c r="Z2" s="77" t="s">
        <v>20</v>
      </c>
      <c r="AA2" s="77"/>
      <c r="AB2" s="77"/>
      <c r="AC2" s="77"/>
      <c r="AD2" s="77"/>
      <c r="AE2" s="78"/>
      <c r="AF2" s="79" t="str">
        <f>CONCATENATE(TEXT(Данные!$B$1,"ДД ММММ ГГГГ"), "   г.")</f>
        <v>15 Декабрь 2021   г.</v>
      </c>
      <c r="AG2" s="78"/>
      <c r="AH2" s="87"/>
      <c r="AJ2" s="83" t="s">
        <v>25</v>
      </c>
      <c r="AK2" s="84"/>
      <c r="AL2" s="85"/>
      <c r="AM2" s="85"/>
      <c r="AQ2" s="77" t="s">
        <v>22</v>
      </c>
      <c r="AR2" s="86" t="s">
        <v>170</v>
      </c>
      <c r="AS2" s="78"/>
      <c r="AT2" s="78"/>
      <c r="AW2" s="82" t="s">
        <v>2</v>
      </c>
      <c r="AY2" s="77" t="s">
        <v>20</v>
      </c>
      <c r="AZ2" s="77"/>
      <c r="BA2" s="77"/>
      <c r="BB2" s="88"/>
      <c r="BC2" s="89"/>
      <c r="BD2" s="90"/>
      <c r="BE2" s="79" t="str">
        <f>CONCATENATE(TEXT(Данные!$B$1,"ДД ММММ ГГГГ"), "   г.")</f>
        <v>15 Декабрь 2021   г.</v>
      </c>
      <c r="BF2" s="78"/>
      <c r="BG2" s="78"/>
      <c r="BH2" s="84"/>
      <c r="BI2" s="85"/>
      <c r="BJ2" s="85"/>
    </row>
    <row r="3" spans="1:62" x14ac:dyDescent="0.2">
      <c r="F3" s="368" t="s">
        <v>21</v>
      </c>
      <c r="G3" s="368"/>
      <c r="H3" s="368"/>
      <c r="U3" s="91" t="s">
        <v>23</v>
      </c>
      <c r="AE3" s="368" t="s">
        <v>21</v>
      </c>
      <c r="AF3" s="368"/>
      <c r="AG3" s="368"/>
      <c r="AT3" s="91" t="s">
        <v>23</v>
      </c>
      <c r="BB3" s="370" t="s">
        <v>63</v>
      </c>
      <c r="BC3" s="370"/>
      <c r="BD3" s="368"/>
    </row>
    <row r="4" spans="1:62" ht="19.5" x14ac:dyDescent="0.35">
      <c r="A4" s="82" t="s">
        <v>16</v>
      </c>
      <c r="B4" s="78"/>
      <c r="C4" s="92" t="s">
        <v>34</v>
      </c>
      <c r="D4" s="78"/>
      <c r="E4" s="78"/>
      <c r="F4" s="78"/>
      <c r="G4" s="78"/>
      <c r="H4" s="78"/>
      <c r="I4" s="78"/>
      <c r="K4" s="77" t="s">
        <v>24</v>
      </c>
      <c r="N4" s="78"/>
      <c r="O4" s="93">
        <v>10</v>
      </c>
      <c r="P4" s="78"/>
      <c r="Q4" s="77" t="s">
        <v>26</v>
      </c>
      <c r="Z4" s="82" t="s">
        <v>16</v>
      </c>
      <c r="AA4" s="78"/>
      <c r="AB4" s="92" t="s">
        <v>34</v>
      </c>
      <c r="AC4" s="78"/>
      <c r="AD4" s="78"/>
      <c r="AE4" s="78"/>
      <c r="AF4" s="78"/>
      <c r="AG4" s="78"/>
      <c r="AH4" s="78"/>
      <c r="AJ4" s="77" t="s">
        <v>24</v>
      </c>
      <c r="AM4" s="78"/>
      <c r="AN4" s="93">
        <v>10</v>
      </c>
      <c r="AO4" s="78"/>
      <c r="AP4" s="77" t="s">
        <v>26</v>
      </c>
      <c r="AW4" s="82" t="s">
        <v>2</v>
      </c>
      <c r="AY4" s="82" t="s">
        <v>16</v>
      </c>
      <c r="AZ4" s="78"/>
      <c r="BA4" s="92" t="s">
        <v>34</v>
      </c>
      <c r="BB4" s="78"/>
      <c r="BC4" s="78"/>
      <c r="BD4" s="78"/>
      <c r="BE4" s="77" t="s">
        <v>66</v>
      </c>
      <c r="BI4" s="93">
        <v>10</v>
      </c>
      <c r="BJ4" s="77" t="s">
        <v>26</v>
      </c>
    </row>
    <row r="5" spans="1:62" ht="18" customHeight="1" thickBot="1" x14ac:dyDescent="0.25">
      <c r="B5" s="91" t="s">
        <v>19</v>
      </c>
      <c r="K5" s="77"/>
      <c r="L5" s="77"/>
      <c r="N5" s="94"/>
      <c r="O5" s="88"/>
      <c r="P5" s="94"/>
      <c r="AA5" s="91" t="s">
        <v>19</v>
      </c>
      <c r="AJ5" s="77"/>
      <c r="AK5" s="77"/>
      <c r="AM5" s="94"/>
      <c r="AN5" s="88"/>
      <c r="AO5" s="94"/>
      <c r="AZ5" s="91" t="s">
        <v>19</v>
      </c>
      <c r="BE5" s="77"/>
      <c r="BF5" s="77"/>
      <c r="BH5" s="94"/>
      <c r="BI5" s="88"/>
      <c r="BJ5" s="94"/>
    </row>
    <row r="6" spans="1:62" ht="15" customHeight="1" x14ac:dyDescent="0.2">
      <c r="A6" s="373" t="s">
        <v>88</v>
      </c>
      <c r="B6" s="95" t="s">
        <v>17</v>
      </c>
      <c r="C6" s="96"/>
      <c r="D6" s="97">
        <v>20</v>
      </c>
      <c r="E6" s="98"/>
      <c r="F6" s="95" t="s">
        <v>17</v>
      </c>
      <c r="G6" s="96"/>
      <c r="H6" s="97">
        <v>25</v>
      </c>
      <c r="I6" s="98"/>
      <c r="J6" s="95" t="s">
        <v>17</v>
      </c>
      <c r="K6" s="96"/>
      <c r="L6" s="97">
        <v>31</v>
      </c>
      <c r="M6" s="98"/>
      <c r="N6" s="95" t="s">
        <v>17</v>
      </c>
      <c r="O6" s="96"/>
      <c r="P6" s="97">
        <v>5</v>
      </c>
      <c r="Q6" s="98"/>
      <c r="R6" s="95" t="s">
        <v>17</v>
      </c>
      <c r="S6" s="96"/>
      <c r="T6" s="97">
        <v>6</v>
      </c>
      <c r="U6" s="98"/>
      <c r="V6" s="95" t="s">
        <v>17</v>
      </c>
      <c r="W6" s="96"/>
      <c r="X6" s="97">
        <v>16</v>
      </c>
      <c r="Y6" s="98"/>
      <c r="Z6" s="373" t="s">
        <v>88</v>
      </c>
      <c r="AA6" s="95" t="s">
        <v>17</v>
      </c>
      <c r="AB6" s="96"/>
      <c r="AC6" s="97">
        <v>19</v>
      </c>
      <c r="AD6" s="98"/>
      <c r="AE6" s="95" t="s">
        <v>17</v>
      </c>
      <c r="AF6" s="96"/>
      <c r="AG6" s="97">
        <v>18</v>
      </c>
      <c r="AH6" s="98"/>
      <c r="AI6" s="95" t="s">
        <v>17</v>
      </c>
      <c r="AJ6" s="96"/>
      <c r="AK6" s="97">
        <v>10</v>
      </c>
      <c r="AL6" s="98"/>
      <c r="AM6" s="95" t="s">
        <v>17</v>
      </c>
      <c r="AN6" s="96"/>
      <c r="AO6" s="97">
        <v>12</v>
      </c>
      <c r="AP6" s="98"/>
      <c r="AQ6" s="95" t="s">
        <v>17</v>
      </c>
      <c r="AR6" s="96"/>
      <c r="AS6" s="97">
        <v>26</v>
      </c>
      <c r="AT6" s="98"/>
      <c r="AU6" s="95" t="s">
        <v>17</v>
      </c>
      <c r="AV6" s="96"/>
      <c r="AW6" s="97">
        <v>14</v>
      </c>
      <c r="AX6" s="98"/>
      <c r="AY6" s="373" t="s">
        <v>88</v>
      </c>
      <c r="AZ6" s="95" t="s">
        <v>17</v>
      </c>
      <c r="BA6" s="96"/>
      <c r="BB6" s="97">
        <v>4</v>
      </c>
      <c r="BC6" s="98"/>
      <c r="BD6" s="95" t="s">
        <v>17</v>
      </c>
      <c r="BE6" s="96"/>
      <c r="BF6" s="97" t="s">
        <v>2</v>
      </c>
      <c r="BG6" s="98"/>
      <c r="BH6" s="373" t="s">
        <v>88</v>
      </c>
      <c r="BI6" s="95" t="s">
        <v>2</v>
      </c>
      <c r="BJ6" s="99"/>
    </row>
    <row r="7" spans="1:62" x14ac:dyDescent="0.2">
      <c r="A7" s="374"/>
      <c r="B7" s="100" t="s">
        <v>18</v>
      </c>
      <c r="C7" s="94"/>
      <c r="D7" s="94"/>
      <c r="E7" s="101"/>
      <c r="F7" s="100" t="s">
        <v>18</v>
      </c>
      <c r="G7" s="94"/>
      <c r="H7" s="94"/>
      <c r="I7" s="101"/>
      <c r="J7" s="100" t="s">
        <v>18</v>
      </c>
      <c r="K7" s="94"/>
      <c r="L7" s="94"/>
      <c r="M7" s="101"/>
      <c r="N7" s="100" t="s">
        <v>18</v>
      </c>
      <c r="O7" s="94"/>
      <c r="P7" s="94"/>
      <c r="Q7" s="101"/>
      <c r="R7" s="100" t="s">
        <v>18</v>
      </c>
      <c r="S7" s="94"/>
      <c r="T7" s="94"/>
      <c r="U7" s="101"/>
      <c r="V7" s="100" t="s">
        <v>18</v>
      </c>
      <c r="W7" s="94"/>
      <c r="X7" s="94"/>
      <c r="Y7" s="101"/>
      <c r="Z7" s="374"/>
      <c r="AA7" s="100" t="s">
        <v>18</v>
      </c>
      <c r="AB7" s="94"/>
      <c r="AC7" s="94"/>
      <c r="AD7" s="101"/>
      <c r="AE7" s="100" t="s">
        <v>18</v>
      </c>
      <c r="AF7" s="94"/>
      <c r="AG7" s="94"/>
      <c r="AH7" s="101"/>
      <c r="AI7" s="100" t="s">
        <v>18</v>
      </c>
      <c r="AJ7" s="94"/>
      <c r="AK7" s="94"/>
      <c r="AL7" s="101"/>
      <c r="AM7" s="100" t="s">
        <v>18</v>
      </c>
      <c r="AN7" s="94"/>
      <c r="AO7" s="94"/>
      <c r="AP7" s="101"/>
      <c r="AQ7" s="100" t="s">
        <v>18</v>
      </c>
      <c r="AR7" s="94"/>
      <c r="AS7" s="94"/>
      <c r="AT7" s="101"/>
      <c r="AU7" s="100" t="s">
        <v>18</v>
      </c>
      <c r="AV7" s="94"/>
      <c r="AW7" s="94"/>
      <c r="AX7" s="101"/>
      <c r="AY7" s="374"/>
      <c r="AZ7" s="100" t="s">
        <v>18</v>
      </c>
      <c r="BA7" s="94"/>
      <c r="BB7" s="94"/>
      <c r="BC7" s="101"/>
      <c r="BD7" s="100" t="s">
        <v>18</v>
      </c>
      <c r="BE7" s="94"/>
      <c r="BF7" s="94"/>
      <c r="BG7" s="101"/>
      <c r="BH7" s="374"/>
      <c r="BI7" s="100"/>
      <c r="BJ7" s="101"/>
    </row>
    <row r="8" spans="1:62" x14ac:dyDescent="0.2">
      <c r="A8" s="374"/>
      <c r="B8" s="102"/>
      <c r="C8" s="78"/>
      <c r="D8" s="78"/>
      <c r="E8" s="103"/>
      <c r="F8" s="102"/>
      <c r="G8" s="78"/>
      <c r="H8" s="78"/>
      <c r="I8" s="103"/>
      <c r="J8" s="102"/>
      <c r="K8" s="78"/>
      <c r="L8" s="78"/>
      <c r="M8" s="103"/>
      <c r="N8" s="102"/>
      <c r="O8" s="78"/>
      <c r="P8" s="78"/>
      <c r="Q8" s="103"/>
      <c r="R8" s="102"/>
      <c r="S8" s="78"/>
      <c r="T8" s="78"/>
      <c r="U8" s="103"/>
      <c r="V8" s="102"/>
      <c r="W8" s="78"/>
      <c r="X8" s="78"/>
      <c r="Y8" s="103"/>
      <c r="Z8" s="374"/>
      <c r="AA8" s="102"/>
      <c r="AB8" s="78"/>
      <c r="AC8" s="78"/>
      <c r="AD8" s="103"/>
      <c r="AE8" s="102"/>
      <c r="AF8" s="78"/>
      <c r="AG8" s="78"/>
      <c r="AH8" s="103"/>
      <c r="AI8" s="102"/>
      <c r="AJ8" s="78"/>
      <c r="AK8" s="78"/>
      <c r="AL8" s="103"/>
      <c r="AM8" s="102"/>
      <c r="AN8" s="78"/>
      <c r="AO8" s="78"/>
      <c r="AP8" s="103"/>
      <c r="AQ8" s="102"/>
      <c r="AR8" s="78"/>
      <c r="AS8" s="78" t="s">
        <v>78</v>
      </c>
      <c r="AT8" s="103"/>
      <c r="AU8" s="102"/>
      <c r="AV8" s="78"/>
      <c r="AW8" s="78" t="s">
        <v>79</v>
      </c>
      <c r="AX8" s="103"/>
      <c r="AY8" s="374"/>
      <c r="AZ8" s="102"/>
      <c r="BA8" s="78"/>
      <c r="BB8" s="78" t="s">
        <v>68</v>
      </c>
      <c r="BC8" s="103"/>
      <c r="BD8" s="102"/>
      <c r="BE8" s="78"/>
      <c r="BF8" s="78" t="s">
        <v>2</v>
      </c>
      <c r="BG8" s="103"/>
      <c r="BH8" s="374"/>
      <c r="BI8" s="375" t="s">
        <v>64</v>
      </c>
      <c r="BJ8" s="376"/>
    </row>
    <row r="9" spans="1:62" x14ac:dyDescent="0.2">
      <c r="A9" s="374"/>
      <c r="B9" s="104" t="s">
        <v>15</v>
      </c>
      <c r="C9" s="105" t="s">
        <v>33</v>
      </c>
      <c r="D9" s="105"/>
      <c r="E9" s="106"/>
      <c r="F9" s="104" t="s">
        <v>15</v>
      </c>
      <c r="G9" s="105" t="s">
        <v>33</v>
      </c>
      <c r="H9" s="105"/>
      <c r="I9" s="106"/>
      <c r="J9" s="104" t="s">
        <v>15</v>
      </c>
      <c r="K9" s="105" t="s">
        <v>33</v>
      </c>
      <c r="L9" s="105"/>
      <c r="M9" s="106"/>
      <c r="N9" s="104" t="s">
        <v>15</v>
      </c>
      <c r="O9" s="105" t="s">
        <v>33</v>
      </c>
      <c r="P9" s="105"/>
      <c r="Q9" s="106"/>
      <c r="R9" s="104" t="s">
        <v>15</v>
      </c>
      <c r="S9" s="105" t="s">
        <v>33</v>
      </c>
      <c r="T9" s="105"/>
      <c r="U9" s="106"/>
      <c r="V9" s="104" t="s">
        <v>15</v>
      </c>
      <c r="W9" s="105" t="s">
        <v>33</v>
      </c>
      <c r="X9" s="105"/>
      <c r="Y9" s="106"/>
      <c r="Z9" s="374"/>
      <c r="AA9" s="104" t="s">
        <v>15</v>
      </c>
      <c r="AB9" s="105" t="s">
        <v>33</v>
      </c>
      <c r="AC9" s="105"/>
      <c r="AD9" s="106"/>
      <c r="AE9" s="104" t="s">
        <v>15</v>
      </c>
      <c r="AF9" s="105" t="s">
        <v>33</v>
      </c>
      <c r="AG9" s="105"/>
      <c r="AH9" s="106"/>
      <c r="AI9" s="104" t="s">
        <v>15</v>
      </c>
      <c r="AJ9" s="105" t="s">
        <v>33</v>
      </c>
      <c r="AK9" s="105"/>
      <c r="AL9" s="106"/>
      <c r="AM9" s="104" t="s">
        <v>15</v>
      </c>
      <c r="AN9" s="105" t="s">
        <v>33</v>
      </c>
      <c r="AO9" s="105"/>
      <c r="AP9" s="106"/>
      <c r="AQ9" s="104" t="s">
        <v>15</v>
      </c>
      <c r="AR9" s="107" t="s">
        <v>85</v>
      </c>
      <c r="AS9" s="107"/>
      <c r="AT9" s="108"/>
      <c r="AU9" s="109" t="s">
        <v>15</v>
      </c>
      <c r="AV9" s="107" t="s">
        <v>39</v>
      </c>
      <c r="AW9" s="107"/>
      <c r="AX9" s="108"/>
      <c r="AY9" s="374"/>
      <c r="AZ9" s="109" t="s">
        <v>15</v>
      </c>
      <c r="BA9" s="107" t="s">
        <v>85</v>
      </c>
      <c r="BB9" s="107"/>
      <c r="BC9" s="108"/>
      <c r="BD9" s="109" t="s">
        <v>15</v>
      </c>
      <c r="BE9" s="107" t="s">
        <v>2</v>
      </c>
      <c r="BF9" s="107"/>
      <c r="BG9" s="108"/>
      <c r="BH9" s="374"/>
      <c r="BI9" s="375" t="s">
        <v>65</v>
      </c>
      <c r="BJ9" s="376"/>
    </row>
    <row r="10" spans="1:62" x14ac:dyDescent="0.2">
      <c r="A10" s="374"/>
      <c r="B10" s="102" t="s">
        <v>14</v>
      </c>
      <c r="C10" s="78"/>
      <c r="D10" s="105">
        <v>4000</v>
      </c>
      <c r="E10" s="106"/>
      <c r="F10" s="102" t="s">
        <v>14</v>
      </c>
      <c r="G10" s="78"/>
      <c r="H10" s="105">
        <v>4000</v>
      </c>
      <c r="I10" s="106"/>
      <c r="J10" s="102" t="s">
        <v>14</v>
      </c>
      <c r="K10" s="78"/>
      <c r="L10" s="105">
        <v>4000</v>
      </c>
      <c r="M10" s="106"/>
      <c r="N10" s="102" t="s">
        <v>14</v>
      </c>
      <c r="O10" s="78"/>
      <c r="P10" s="105">
        <v>4000</v>
      </c>
      <c r="Q10" s="106"/>
      <c r="R10" s="102" t="s">
        <v>14</v>
      </c>
      <c r="S10" s="78"/>
      <c r="T10" s="105">
        <v>4000</v>
      </c>
      <c r="U10" s="106"/>
      <c r="V10" s="102" t="s">
        <v>14</v>
      </c>
      <c r="W10" s="78"/>
      <c r="X10" s="105">
        <v>4000</v>
      </c>
      <c r="Y10" s="106"/>
      <c r="Z10" s="374"/>
      <c r="AA10" s="102" t="s">
        <v>14</v>
      </c>
      <c r="AB10" s="78"/>
      <c r="AC10" s="105">
        <v>4000</v>
      </c>
      <c r="AD10" s="106"/>
      <c r="AE10" s="102" t="s">
        <v>14</v>
      </c>
      <c r="AF10" s="78"/>
      <c r="AG10" s="105">
        <v>4000</v>
      </c>
      <c r="AH10" s="106"/>
      <c r="AI10" s="102" t="s">
        <v>14</v>
      </c>
      <c r="AJ10" s="78"/>
      <c r="AK10" s="105">
        <v>4000</v>
      </c>
      <c r="AL10" s="106"/>
      <c r="AM10" s="102" t="s">
        <v>14</v>
      </c>
      <c r="AN10" s="78"/>
      <c r="AO10" s="105">
        <v>4000</v>
      </c>
      <c r="AP10" s="106"/>
      <c r="AQ10" s="102" t="s">
        <v>14</v>
      </c>
      <c r="AR10" s="78"/>
      <c r="AS10" s="105">
        <v>200</v>
      </c>
      <c r="AT10" s="106"/>
      <c r="AU10" s="102" t="s">
        <v>14</v>
      </c>
      <c r="AV10" s="105"/>
      <c r="AW10" s="105">
        <v>1000</v>
      </c>
      <c r="AX10" s="106"/>
      <c r="AY10" s="374"/>
      <c r="AZ10" s="102" t="s">
        <v>14</v>
      </c>
      <c r="BA10" s="78"/>
      <c r="BB10" s="105">
        <v>200</v>
      </c>
      <c r="BC10" s="106"/>
      <c r="BD10" s="102" t="s">
        <v>14</v>
      </c>
      <c r="BE10" s="78"/>
      <c r="BF10" s="105">
        <v>0</v>
      </c>
      <c r="BG10" s="106"/>
      <c r="BH10" s="374"/>
      <c r="BI10" s="100" t="s">
        <v>2</v>
      </c>
      <c r="BJ10" s="101"/>
    </row>
    <row r="11" spans="1:62" x14ac:dyDescent="0.2">
      <c r="A11" s="374"/>
      <c r="B11" s="104" t="s">
        <v>7</v>
      </c>
      <c r="C11" s="110"/>
      <c r="D11" s="111" t="s">
        <v>9</v>
      </c>
      <c r="E11" s="112"/>
      <c r="F11" s="104" t="s">
        <v>7</v>
      </c>
      <c r="G11" s="110"/>
      <c r="H11" s="111" t="s">
        <v>9</v>
      </c>
      <c r="I11" s="112"/>
      <c r="J11" s="104" t="s">
        <v>7</v>
      </c>
      <c r="K11" s="110"/>
      <c r="L11" s="111" t="s">
        <v>9</v>
      </c>
      <c r="M11" s="112"/>
      <c r="N11" s="104" t="s">
        <v>7</v>
      </c>
      <c r="O11" s="110"/>
      <c r="P11" s="111" t="s">
        <v>9</v>
      </c>
      <c r="Q11" s="112"/>
      <c r="R11" s="104" t="s">
        <v>7</v>
      </c>
      <c r="S11" s="110"/>
      <c r="T11" s="111" t="s">
        <v>9</v>
      </c>
      <c r="U11" s="112"/>
      <c r="V11" s="104" t="s">
        <v>7</v>
      </c>
      <c r="W11" s="110"/>
      <c r="X11" s="111" t="s">
        <v>9</v>
      </c>
      <c r="Y11" s="112"/>
      <c r="Z11" s="374"/>
      <c r="AA11" s="104" t="s">
        <v>7</v>
      </c>
      <c r="AB11" s="110"/>
      <c r="AC11" s="111" t="s">
        <v>9</v>
      </c>
      <c r="AD11" s="112"/>
      <c r="AE11" s="104" t="s">
        <v>7</v>
      </c>
      <c r="AF11" s="110"/>
      <c r="AG11" s="111" t="s">
        <v>9</v>
      </c>
      <c r="AH11" s="112"/>
      <c r="AI11" s="104" t="s">
        <v>7</v>
      </c>
      <c r="AJ11" s="110"/>
      <c r="AK11" s="111" t="s">
        <v>9</v>
      </c>
      <c r="AL11" s="112"/>
      <c r="AM11" s="104" t="s">
        <v>7</v>
      </c>
      <c r="AN11" s="110"/>
      <c r="AO11" s="111" t="s">
        <v>9</v>
      </c>
      <c r="AP11" s="112"/>
      <c r="AQ11" s="104" t="s">
        <v>7</v>
      </c>
      <c r="AR11" s="110"/>
      <c r="AS11" s="111" t="s">
        <v>9</v>
      </c>
      <c r="AT11" s="112"/>
      <c r="AU11" s="104" t="s">
        <v>7</v>
      </c>
      <c r="AV11" s="110"/>
      <c r="AW11" s="111" t="s">
        <v>9</v>
      </c>
      <c r="AX11" s="112"/>
      <c r="AY11" s="374"/>
      <c r="AZ11" s="104" t="s">
        <v>7</v>
      </c>
      <c r="BA11" s="110"/>
      <c r="BB11" s="111" t="s">
        <v>9</v>
      </c>
      <c r="BC11" s="112"/>
      <c r="BD11" s="104" t="s">
        <v>7</v>
      </c>
      <c r="BE11" s="110"/>
      <c r="BF11" s="111" t="s">
        <v>9</v>
      </c>
      <c r="BG11" s="112"/>
      <c r="BH11" s="374"/>
      <c r="BI11" s="100" t="s">
        <v>2</v>
      </c>
      <c r="BJ11" s="101"/>
    </row>
    <row r="12" spans="1:62" ht="13.5" thickBot="1" x14ac:dyDescent="0.25">
      <c r="A12" s="374"/>
      <c r="B12" s="102" t="s">
        <v>8</v>
      </c>
      <c r="C12" s="113"/>
      <c r="D12" s="114"/>
      <c r="E12" s="103"/>
      <c r="F12" s="102" t="s">
        <v>8</v>
      </c>
      <c r="G12" s="113"/>
      <c r="H12" s="114"/>
      <c r="I12" s="103"/>
      <c r="J12" s="102" t="s">
        <v>8</v>
      </c>
      <c r="K12" s="113"/>
      <c r="L12" s="114"/>
      <c r="M12" s="103"/>
      <c r="N12" s="102" t="s">
        <v>8</v>
      </c>
      <c r="O12" s="113"/>
      <c r="P12" s="114"/>
      <c r="Q12" s="103"/>
      <c r="R12" s="102" t="s">
        <v>8</v>
      </c>
      <c r="S12" s="113"/>
      <c r="T12" s="114"/>
      <c r="U12" s="103"/>
      <c r="V12" s="102" t="s">
        <v>8</v>
      </c>
      <c r="W12" s="113"/>
      <c r="X12" s="114"/>
      <c r="Y12" s="103"/>
      <c r="Z12" s="374"/>
      <c r="AA12" s="102" t="s">
        <v>8</v>
      </c>
      <c r="AB12" s="113"/>
      <c r="AC12" s="114"/>
      <c r="AD12" s="103"/>
      <c r="AE12" s="102" t="s">
        <v>8</v>
      </c>
      <c r="AF12" s="113"/>
      <c r="AG12" s="114"/>
      <c r="AH12" s="103"/>
      <c r="AI12" s="102" t="s">
        <v>8</v>
      </c>
      <c r="AJ12" s="113"/>
      <c r="AK12" s="114"/>
      <c r="AL12" s="103"/>
      <c r="AM12" s="102" t="s">
        <v>8</v>
      </c>
      <c r="AN12" s="113"/>
      <c r="AO12" s="114"/>
      <c r="AP12" s="103"/>
      <c r="AQ12" s="102" t="s">
        <v>8</v>
      </c>
      <c r="AR12" s="113"/>
      <c r="AS12" s="114"/>
      <c r="AT12" s="103"/>
      <c r="AU12" s="102" t="s">
        <v>8</v>
      </c>
      <c r="AV12" s="113"/>
      <c r="AW12" s="114"/>
      <c r="AX12" s="103"/>
      <c r="AY12" s="374"/>
      <c r="AZ12" s="102" t="s">
        <v>8</v>
      </c>
      <c r="BA12" s="113"/>
      <c r="BB12" s="114"/>
      <c r="BC12" s="103"/>
      <c r="BD12" s="102" t="s">
        <v>8</v>
      </c>
      <c r="BE12" s="113"/>
      <c r="BF12" s="114"/>
      <c r="BG12" s="103"/>
      <c r="BH12" s="374"/>
      <c r="BI12" s="100"/>
      <c r="BJ12" s="101"/>
    </row>
    <row r="13" spans="1:62" x14ac:dyDescent="0.2">
      <c r="A13" s="374"/>
      <c r="B13" s="116" t="s">
        <v>3</v>
      </c>
      <c r="C13" s="117" t="s">
        <v>5</v>
      </c>
      <c r="D13" s="117" t="s">
        <v>10</v>
      </c>
      <c r="E13" s="118" t="s">
        <v>12</v>
      </c>
      <c r="F13" s="116" t="s">
        <v>3</v>
      </c>
      <c r="G13" s="117" t="s">
        <v>5</v>
      </c>
      <c r="H13" s="117" t="s">
        <v>10</v>
      </c>
      <c r="I13" s="118" t="s">
        <v>12</v>
      </c>
      <c r="J13" s="116" t="s">
        <v>3</v>
      </c>
      <c r="K13" s="117" t="s">
        <v>5</v>
      </c>
      <c r="L13" s="117" t="s">
        <v>10</v>
      </c>
      <c r="M13" s="118" t="s">
        <v>12</v>
      </c>
      <c r="N13" s="116" t="s">
        <v>3</v>
      </c>
      <c r="O13" s="117" t="s">
        <v>5</v>
      </c>
      <c r="P13" s="117" t="s">
        <v>10</v>
      </c>
      <c r="Q13" s="118" t="s">
        <v>12</v>
      </c>
      <c r="R13" s="116" t="s">
        <v>3</v>
      </c>
      <c r="S13" s="117" t="s">
        <v>5</v>
      </c>
      <c r="T13" s="117" t="s">
        <v>10</v>
      </c>
      <c r="U13" s="118" t="s">
        <v>12</v>
      </c>
      <c r="V13" s="116" t="s">
        <v>3</v>
      </c>
      <c r="W13" s="117" t="s">
        <v>5</v>
      </c>
      <c r="X13" s="117" t="s">
        <v>10</v>
      </c>
      <c r="Y13" s="118" t="s">
        <v>12</v>
      </c>
      <c r="Z13" s="374"/>
      <c r="AA13" s="116" t="s">
        <v>3</v>
      </c>
      <c r="AB13" s="117" t="s">
        <v>5</v>
      </c>
      <c r="AC13" s="117" t="s">
        <v>10</v>
      </c>
      <c r="AD13" s="118" t="s">
        <v>12</v>
      </c>
      <c r="AE13" s="116" t="s">
        <v>3</v>
      </c>
      <c r="AF13" s="117" t="s">
        <v>5</v>
      </c>
      <c r="AG13" s="117" t="s">
        <v>10</v>
      </c>
      <c r="AH13" s="118" t="s">
        <v>12</v>
      </c>
      <c r="AI13" s="116" t="s">
        <v>3</v>
      </c>
      <c r="AJ13" s="117" t="s">
        <v>5</v>
      </c>
      <c r="AK13" s="117" t="s">
        <v>10</v>
      </c>
      <c r="AL13" s="118" t="s">
        <v>12</v>
      </c>
      <c r="AM13" s="116" t="s">
        <v>3</v>
      </c>
      <c r="AN13" s="117" t="s">
        <v>5</v>
      </c>
      <c r="AO13" s="117" t="s">
        <v>10</v>
      </c>
      <c r="AP13" s="118" t="s">
        <v>12</v>
      </c>
      <c r="AQ13" s="116" t="s">
        <v>3</v>
      </c>
      <c r="AR13" s="117" t="s">
        <v>5</v>
      </c>
      <c r="AS13" s="117" t="s">
        <v>10</v>
      </c>
      <c r="AT13" s="118" t="s">
        <v>12</v>
      </c>
      <c r="AU13" s="116" t="s">
        <v>3</v>
      </c>
      <c r="AV13" s="119" t="s">
        <v>5</v>
      </c>
      <c r="AW13" s="119" t="s">
        <v>10</v>
      </c>
      <c r="AX13" s="120" t="s">
        <v>12</v>
      </c>
      <c r="AY13" s="374"/>
      <c r="AZ13" s="121" t="s">
        <v>3</v>
      </c>
      <c r="BA13" s="119" t="s">
        <v>5</v>
      </c>
      <c r="BB13" s="119" t="s">
        <v>10</v>
      </c>
      <c r="BC13" s="120" t="s">
        <v>12</v>
      </c>
      <c r="BD13" s="121" t="s">
        <v>3</v>
      </c>
      <c r="BE13" s="119" t="s">
        <v>5</v>
      </c>
      <c r="BF13" s="119" t="s">
        <v>10</v>
      </c>
      <c r="BG13" s="120" t="s">
        <v>12</v>
      </c>
      <c r="BH13" s="374"/>
      <c r="BI13" s="317" t="s">
        <v>10</v>
      </c>
      <c r="BJ13" s="318" t="s">
        <v>12</v>
      </c>
    </row>
    <row r="14" spans="1:62" ht="13.5" thickBot="1" x14ac:dyDescent="0.25">
      <c r="A14" s="374"/>
      <c r="B14" s="124" t="s">
        <v>4</v>
      </c>
      <c r="C14" s="125" t="s">
        <v>6</v>
      </c>
      <c r="D14" s="125" t="s">
        <v>11</v>
      </c>
      <c r="E14" s="126" t="s">
        <v>13</v>
      </c>
      <c r="F14" s="124" t="s">
        <v>4</v>
      </c>
      <c r="G14" s="125" t="s">
        <v>6</v>
      </c>
      <c r="H14" s="125" t="s">
        <v>11</v>
      </c>
      <c r="I14" s="126" t="s">
        <v>13</v>
      </c>
      <c r="J14" s="124" t="s">
        <v>4</v>
      </c>
      <c r="K14" s="125" t="s">
        <v>6</v>
      </c>
      <c r="L14" s="125" t="s">
        <v>11</v>
      </c>
      <c r="M14" s="126" t="s">
        <v>13</v>
      </c>
      <c r="N14" s="124" t="s">
        <v>4</v>
      </c>
      <c r="O14" s="125" t="s">
        <v>6</v>
      </c>
      <c r="P14" s="125" t="s">
        <v>11</v>
      </c>
      <c r="Q14" s="126" t="s">
        <v>13</v>
      </c>
      <c r="R14" s="124" t="s">
        <v>4</v>
      </c>
      <c r="S14" s="125" t="s">
        <v>6</v>
      </c>
      <c r="T14" s="125" t="s">
        <v>11</v>
      </c>
      <c r="U14" s="126" t="s">
        <v>13</v>
      </c>
      <c r="V14" s="124" t="s">
        <v>4</v>
      </c>
      <c r="W14" s="125" t="s">
        <v>6</v>
      </c>
      <c r="X14" s="125" t="s">
        <v>11</v>
      </c>
      <c r="Y14" s="126" t="s">
        <v>13</v>
      </c>
      <c r="Z14" s="374"/>
      <c r="AA14" s="124" t="s">
        <v>4</v>
      </c>
      <c r="AB14" s="125" t="s">
        <v>6</v>
      </c>
      <c r="AC14" s="125" t="s">
        <v>11</v>
      </c>
      <c r="AD14" s="126" t="s">
        <v>13</v>
      </c>
      <c r="AE14" s="124" t="s">
        <v>4</v>
      </c>
      <c r="AF14" s="125" t="s">
        <v>6</v>
      </c>
      <c r="AG14" s="125" t="s">
        <v>11</v>
      </c>
      <c r="AH14" s="126" t="s">
        <v>13</v>
      </c>
      <c r="AI14" s="124" t="s">
        <v>4</v>
      </c>
      <c r="AJ14" s="125" t="s">
        <v>6</v>
      </c>
      <c r="AK14" s="125" t="s">
        <v>11</v>
      </c>
      <c r="AL14" s="126" t="s">
        <v>13</v>
      </c>
      <c r="AM14" s="124" t="s">
        <v>4</v>
      </c>
      <c r="AN14" s="125" t="s">
        <v>6</v>
      </c>
      <c r="AO14" s="125" t="s">
        <v>11</v>
      </c>
      <c r="AP14" s="126" t="s">
        <v>13</v>
      </c>
      <c r="AQ14" s="124" t="s">
        <v>4</v>
      </c>
      <c r="AR14" s="125" t="s">
        <v>6</v>
      </c>
      <c r="AS14" s="125" t="s">
        <v>11</v>
      </c>
      <c r="AT14" s="126" t="s">
        <v>13</v>
      </c>
      <c r="AU14" s="124" t="s">
        <v>4</v>
      </c>
      <c r="AV14" s="127" t="s">
        <v>6</v>
      </c>
      <c r="AW14" s="127" t="s">
        <v>11</v>
      </c>
      <c r="AX14" s="128" t="s">
        <v>13</v>
      </c>
      <c r="AY14" s="374"/>
      <c r="AZ14" s="129" t="s">
        <v>4</v>
      </c>
      <c r="BA14" s="127" t="s">
        <v>6</v>
      </c>
      <c r="BB14" s="127" t="s">
        <v>11</v>
      </c>
      <c r="BC14" s="128" t="s">
        <v>13</v>
      </c>
      <c r="BD14" s="220" t="s">
        <v>4</v>
      </c>
      <c r="BE14" s="221" t="s">
        <v>6</v>
      </c>
      <c r="BF14" s="221" t="s">
        <v>11</v>
      </c>
      <c r="BG14" s="219" t="s">
        <v>13</v>
      </c>
      <c r="BH14" s="374"/>
      <c r="BI14" s="124" t="s">
        <v>11</v>
      </c>
      <c r="BJ14" s="126" t="s">
        <v>13</v>
      </c>
    </row>
    <row r="15" spans="1:62" s="144" customFormat="1" x14ac:dyDescent="0.2">
      <c r="A15" s="130">
        <f ca="1">INDIRECT(ADDRESS(Данные!$A7,4,1,1,"Данные"), 1)</f>
        <v>44545</v>
      </c>
      <c r="B15" s="173">
        <f ca="1">INDIRECT(ADDRESS(Данные!$A7,B$1,1,1,"Данные"), 1)</f>
        <v>11926.274900004268</v>
      </c>
      <c r="C15" s="174">
        <f ca="1">INDIRECT(ADDRESS(Данные!$A7,C$1,1,1,"Данные"), 1)</f>
        <v>3499.4699999988079</v>
      </c>
      <c r="D15" s="133"/>
      <c r="E15" s="133"/>
      <c r="F15" s="174">
        <f ca="1">INDIRECT(ADDRESS(Данные!$A7,F$1,1,1,"Данные"), 1)</f>
        <v>3096.1090999990702</v>
      </c>
      <c r="G15" s="174">
        <f ca="1">INDIRECT(ADDRESS(Данные!$A7,G$1,1,1,"Данные"), 1)</f>
        <v>1445.8906999994069</v>
      </c>
      <c r="H15" s="133"/>
      <c r="I15" s="133"/>
      <c r="J15" s="173">
        <f ca="1">INDIRECT(ADDRESS(Данные!$A7,J$1,1,1,"Данные"), 1)</f>
        <v>2451.1231000013649</v>
      </c>
      <c r="K15" s="174">
        <f ca="1">INDIRECT(ADDRESS(Данные!$A7,K$1,1,1,"Данные"), 1)</f>
        <v>906.74870000034571</v>
      </c>
      <c r="L15" s="133"/>
      <c r="M15" s="133"/>
      <c r="N15" s="174">
        <f ca="1">INDIRECT(ADDRESS(Данные!$A7,N$1,1,1,"Данные"), 1)</f>
        <v>15816.874799996614</v>
      </c>
      <c r="O15" s="174">
        <f ca="1">INDIRECT(ADDRESS(Данные!$A7,O$1,1,1,"Данные"), 1)</f>
        <v>6276.2396000027657</v>
      </c>
      <c r="P15" s="177"/>
      <c r="Q15" s="179"/>
      <c r="R15" s="180">
        <f ca="1">INDIRECT(ADDRESS(Данные!$A7,R$1,1,1,"Данные"), 1)</f>
        <v>4116.8872999995947</v>
      </c>
      <c r="S15" s="181">
        <f ca="1">INDIRECT(ADDRESS(Данные!$A7,S$1,1,1,"Данные"), 1)</f>
        <v>845.60489999968559</v>
      </c>
      <c r="T15" s="137"/>
      <c r="U15" s="137"/>
      <c r="V15" s="180">
        <f ca="1">INDIRECT(ADDRESS(Данные!$A7,V$1,1,1,"Данные"), 1)</f>
        <v>10348.49770000577</v>
      </c>
      <c r="W15" s="181">
        <f ca="1">INDIRECT(ADDRESS(Данные!$A7,W$1,1,1,"Данные"), 1)</f>
        <v>4744.512800000608</v>
      </c>
      <c r="X15" s="137"/>
      <c r="Y15" s="138"/>
      <c r="Z15" s="130">
        <f ca="1">INDIRECT(ADDRESS(Данные!$A7,4,1,1,"Данные"), 1)</f>
        <v>44545</v>
      </c>
      <c r="AA15" s="173">
        <f ca="1">INDIRECT(ADDRESS(Данные!$A7,AA$1,1,1,"Данные"), 1)</f>
        <v>767.49679999984801</v>
      </c>
      <c r="AB15" s="174">
        <f ca="1">INDIRECT(ADDRESS(Данные!$A7,AB$1,1,1,"Данные"), 1)</f>
        <v>275.97330000018701</v>
      </c>
      <c r="AC15" s="133"/>
      <c r="AD15" s="133"/>
      <c r="AE15" s="174">
        <f ca="1">INDIRECT(ADDRESS(Данные!$A7,AE$1,1,1,"Данные"), 1)</f>
        <v>8985.1280000060797</v>
      </c>
      <c r="AF15" s="174">
        <f ca="1">INDIRECT(ADDRESS(Данные!$A7,AF$1,1,1,"Данные"), 1)</f>
        <v>1913.127100000158</v>
      </c>
      <c r="AG15" s="133"/>
      <c r="AH15" s="134"/>
      <c r="AI15" s="173">
        <f ca="1">INDIRECT(ADDRESS(Данные!$A7,AI$1,1,1,"Данные"), 1)</f>
        <v>10570.159500002861</v>
      </c>
      <c r="AJ15" s="174">
        <f ca="1">INDIRECT(ADDRESS(Данные!$A7,AJ$1,1,1,"Данные"), 1)</f>
        <v>2656.6042999997735</v>
      </c>
      <c r="AK15" s="133"/>
      <c r="AL15" s="133"/>
      <c r="AM15" s="174">
        <f ca="1">INDIRECT(ADDRESS(Данные!$A7,AM$1,1,1,"Данные"), 1)</f>
        <v>36530.239300012589</v>
      </c>
      <c r="AN15" s="174">
        <f ca="1">INDIRECT(ADDRESS(Данные!$A7,AN$1,1,1,"Данные"), 1)</f>
        <v>8170.4306999966502</v>
      </c>
      <c r="AO15" s="133"/>
      <c r="AP15" s="134"/>
      <c r="AQ15" s="173">
        <f ca="1">INDIRECT(ADDRESS(Данные!$A7,AQ$1,1,1,"Данные"), 1)</f>
        <v>1585.7117000000001</v>
      </c>
      <c r="AR15" s="174">
        <f ca="1">INDIRECT(ADDRESS(Данные!$A7,AR$1,1,1,"Данные"), 1)</f>
        <v>835.41539999999998</v>
      </c>
      <c r="AS15" s="133"/>
      <c r="AT15" s="133"/>
      <c r="AU15" s="174">
        <f ca="1">INDIRECT(ADDRESS(Данные!$A7,AU$1,1,1,"Данные"), 1)</f>
        <v>24235.901399999999</v>
      </c>
      <c r="AV15" s="174">
        <f ca="1">INDIRECT(ADDRESS(Данные!$A7,AV$1,1,1,"Данные"), 1)</f>
        <v>8471.4691999999995</v>
      </c>
      <c r="AW15" s="133"/>
      <c r="AX15" s="134"/>
      <c r="AY15" s="130">
        <f ca="1">INDIRECT(ADDRESS(Данные!$A7,4,1,1,"Данные"), 1)</f>
        <v>44545</v>
      </c>
      <c r="AZ15" s="180">
        <f ca="1">INDIRECT(ADDRESS(Данные!$A7,AZ$1,1,1,"Данные"), 1)</f>
        <v>6590.0568000000003</v>
      </c>
      <c r="BA15" s="181">
        <f ca="1">INDIRECT(ADDRESS(Данные!$A7,BA$1,1,1,"Данные"), 1)</f>
        <v>4075.5695999999998</v>
      </c>
      <c r="BB15" s="137"/>
      <c r="BC15" s="138"/>
      <c r="BD15" s="224"/>
      <c r="BE15" s="136"/>
      <c r="BF15" s="137"/>
      <c r="BG15" s="138"/>
      <c r="BH15" s="141">
        <f ca="1">$A15</f>
        <v>44545</v>
      </c>
      <c r="BI15" s="142" t="s">
        <v>2</v>
      </c>
      <c r="BJ15" s="143" t="s">
        <v>2</v>
      </c>
    </row>
    <row r="16" spans="1:62" s="144" customFormat="1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11926.364366670899</v>
      </c>
      <c r="C16" s="175">
        <f ca="1">IF(INDIRECT(ADDRESS(Данные!$A8,C$1,1,1,"Данные"),1)=0,C15,INDIRECT(ADDRESS(Данные!$A8,C$1,1,1,"Данные"),1))</f>
        <v>3499.48633333214</v>
      </c>
      <c r="D16" s="176">
        <f ca="1">(B16-B15)*D$10 * (3 - Данные!$A8 + Данные!$A7)</f>
        <v>357.86666652711574</v>
      </c>
      <c r="E16" s="176">
        <f ca="1">(C16-C15)*D$10 * (3 - Данные!$A8 + Данные!$A7)</f>
        <v>65.333333328453591</v>
      </c>
      <c r="F16" s="175">
        <f ca="1">IF(INDIRECT(ADDRESS(Данные!$A8,F$1,1,1,"Данные"),1)=0,F15,INDIRECT(ADDRESS(Данные!$A8,F$1,1,1,"Данные"),1))</f>
        <v>3096.37679999907</v>
      </c>
      <c r="G16" s="175">
        <f ca="1">IF(INDIRECT(ADDRESS(Данные!$A8,G$1,1,1,"Данные"),1)=0,G15,INDIRECT(ADDRESS(Данные!$A8,G$1,1,1,"Данные"),1))</f>
        <v>1446.0000999994099</v>
      </c>
      <c r="H16" s="176">
        <f ca="1">(F16-F15)*H$10 * (3 - Данные!$A8 + Данные!$A7)</f>
        <v>1070.7999999995081</v>
      </c>
      <c r="I16" s="176">
        <f ca="1">(G16-G15)*H$10 * (3 - Данные!$A8 + Данные!$A7)</f>
        <v>437.6000000120257</v>
      </c>
      <c r="J16" s="175">
        <f ca="1">IF(INDIRECT(ADDRESS(Данные!$A8,J$1,1,1,"Данные"),1)=0,J15,INDIRECT(ADDRESS(Данные!$A8,J$1,1,1,"Данные"),1))</f>
        <v>2451.1452000013701</v>
      </c>
      <c r="K16" s="175">
        <f ca="1">IF(INDIRECT(ADDRESS(Данные!$A8,K$1,1,1,"Данные"),1)=0,K15,INDIRECT(ADDRESS(Данные!$A8,K$1,1,1,"Данные"),1))</f>
        <v>906.76010000034603</v>
      </c>
      <c r="L16" s="176">
        <f ca="1">(J16-J15)*L$10 * (3 - Данные!$A8 + Данные!$A7)</f>
        <v>88.400000020556035</v>
      </c>
      <c r="M16" s="176">
        <f ca="1">(K16-K15)*L$10 * (3 - Данные!$A8 + Данные!$A7)</f>
        <v>45.600000001286389</v>
      </c>
      <c r="N16" s="175">
        <f ca="1">IF(INDIRECT(ADDRESS(Данные!$A8,N$1,1,1,"Данные"),1)=0,N15,INDIRECT(ADDRESS(Данные!$A8,N$1,1,1,"Данные"),1))</f>
        <v>15817.0959999966</v>
      </c>
      <c r="O16" s="175">
        <f ca="1">IF(INDIRECT(ADDRESS(Данные!$A8,O$1,1,1,"Данные"),1)=0,O15,INDIRECT(ADDRESS(Данные!$A8,O$1,1,1,"Данные"),1))</f>
        <v>6276.3160000027701</v>
      </c>
      <c r="P16" s="176">
        <f ca="1">(N16-N15)*P$10 * (3 - Данные!$A8 + Данные!$A7)</f>
        <v>884.79999994160607</v>
      </c>
      <c r="Q16" s="176">
        <f ca="1">(O16-O15)*P$10 * (3 - Данные!$A8 + Данные!$A7)</f>
        <v>305.60000001787557</v>
      </c>
      <c r="R16" s="175">
        <f ca="1">IF(INDIRECT(ADDRESS(Данные!$A8,R$1,1,1,"Данные"),1)=0,R15,INDIRECT(ADDRESS(Данные!$A8,R$1,1,1,"Данные"),1))</f>
        <v>4117.0945999995902</v>
      </c>
      <c r="S16" s="175">
        <f ca="1">IF(INDIRECT(ADDRESS(Данные!$A8,S$1,1,1,"Данные"),1)=0,S15,INDIRECT(ADDRESS(Данные!$A8,S$1,1,1,"Данные"),1))</f>
        <v>845.63369999968597</v>
      </c>
      <c r="T16" s="176">
        <f ca="1">(R16-R15)*T$10 * (3 - Данные!$A8 + Данные!$A7)</f>
        <v>829.19999998193816</v>
      </c>
      <c r="U16" s="176">
        <f ca="1">(S16-S15)*T$10 * (3 - Данные!$A8 + Данные!$A7)</f>
        <v>115.20000000155051</v>
      </c>
      <c r="V16" s="175">
        <f ca="1">IF(INDIRECT(ADDRESS(Данные!$A8,V$1,1,1,"Данные"),1)=0,V15,INDIRECT(ADDRESS(Данные!$A8,V$1,1,1,"Данные"),1))</f>
        <v>10348.605200005801</v>
      </c>
      <c r="W16" s="175">
        <f ca="1">IF(INDIRECT(ADDRESS(Данные!$A8,W$1,1,1,"Данные"),1)=0,W15,INDIRECT(ADDRESS(Данные!$A8,W$1,1,1,"Данные"),1))</f>
        <v>4744.53450000061</v>
      </c>
      <c r="X16" s="176">
        <f ca="1">(V16-V15)*X$10 * (3 - Данные!$A8 + Данные!$A7)</f>
        <v>430.00000012398232</v>
      </c>
      <c r="Y16" s="176">
        <f ca="1">(W16-W15)*X$10 * (3 - Данные!$A8 + Данные!$A7)</f>
        <v>86.800000008224742</v>
      </c>
      <c r="Z16" s="145">
        <f ca="1">INDIRECT(ADDRESS(Данные!$A8,4,1,1,"Данные"), 1)</f>
        <v>44545.041666666664</v>
      </c>
      <c r="AA16" s="175">
        <f ca="1">IF(INDIRECT(ADDRESS(Данные!$A8,AA$1,1,1,"Данные"),1)=0,AA15,INDIRECT(ADDRESS(Данные!$A8,AA$1,1,1,"Данные"),1))</f>
        <v>767.49679999984801</v>
      </c>
      <c r="AB16" s="175">
        <f ca="1">IF(INDIRECT(ADDRESS(Данные!$A8,AB$1,1,1,"Данные"),1)=0,AB15,INDIRECT(ADDRESS(Данные!$A8,AB$1,1,1,"Данные"),1))</f>
        <v>275.97330000018701</v>
      </c>
      <c r="AC16" s="147">
        <f ca="1">(AA16-AA15)*AC$10 * (3 - Данные!$A8 + Данные!$A7)</f>
        <v>0</v>
      </c>
      <c r="AD16" s="147">
        <f ca="1">(AB16-AB15)*AC$10 * (3 - Данные!$A8 + Данные!$A7)</f>
        <v>0</v>
      </c>
      <c r="AE16" s="175">
        <f ca="1">IF(INDIRECT(ADDRESS(Данные!$A8,AE$1,1,1,"Данные"),1)=0,AE15,INDIRECT(ADDRESS(Данные!$A8,AE$1,1,1,"Данные"),1))</f>
        <v>8985.4391000060805</v>
      </c>
      <c r="AF16" s="175">
        <f ca="1">IF(INDIRECT(ADDRESS(Данные!$A8,AF$1,1,1,"Данные"),1)=0,AF15,INDIRECT(ADDRESS(Данные!$A8,AF$1,1,1,"Данные"),1))</f>
        <v>1913.1776000001601</v>
      </c>
      <c r="AG16" s="176">
        <f ca="1">(AE16-AE15)*AG$10 * (3 - Данные!$A8 + Данные!$A7)</f>
        <v>1244.4000000032247</v>
      </c>
      <c r="AH16" s="176">
        <f ca="1">(AF16-AF15)*AG$10 * (3 - Данные!$A8 + Данные!$A7)</f>
        <v>202.00000000841101</v>
      </c>
      <c r="AI16" s="175">
        <f ca="1">IF(INDIRECT(ADDRESS(Данные!$A8,AI$1,1,1,"Данные"),1)=0,AI15,INDIRECT(ADDRESS(Данные!$A8,AI$1,1,1,"Данные"),1))</f>
        <v>10570.5038000029</v>
      </c>
      <c r="AJ16" s="175">
        <f ca="1">IF(INDIRECT(ADDRESS(Данные!$A8,AJ$1,1,1,"Данные"),1)=0,AJ15,INDIRECT(ADDRESS(Данные!$A8,AJ$1,1,1,"Данные"),1))</f>
        <v>2656.6747999997701</v>
      </c>
      <c r="AK16" s="147">
        <f ca="1">(AI16-AI15)*AK$10 * (3 - Данные!$A8 + Данные!$A7)</f>
        <v>1377.2000001554261</v>
      </c>
      <c r="AL16" s="147">
        <f ca="1">(AJ16-AJ15)*AK$10 * (3 - Данные!$A8 + Данные!$A7)</f>
        <v>281.99999998651037</v>
      </c>
      <c r="AM16" s="175">
        <f ca="1">IF(INDIRECT(ADDRESS(Данные!$A8,AM$1,1,1,"Данные"),1)=0,AM15,INDIRECT(ADDRESS(Данные!$A8,AM$1,1,1,"Данные"),1))</f>
        <v>36530.487300012603</v>
      </c>
      <c r="AN16" s="175">
        <f ca="1">IF(INDIRECT(ADDRESS(Данные!$A8,AN$1,1,1,"Данные"),1)=0,AN15,INDIRECT(ADDRESS(Данные!$A8,AN$1,1,1,"Данные"),1))</f>
        <v>8170.4747999966503</v>
      </c>
      <c r="AO16" s="147">
        <f ca="1">(AM16-AM15)*AO$10 * (3 - Данные!$A8 + Данные!$A7)</f>
        <v>992.00000005657785</v>
      </c>
      <c r="AP16" s="147">
        <f ca="1">(AN16-AN15)*AO$10 * (3 - Данные!$A8 + Данные!$A7)</f>
        <v>176.40000000028522</v>
      </c>
      <c r="AQ16" s="175">
        <f ca="1">IF(INDIRECT(ADDRESS(Данные!$A8,AQ$1,1,1,"Данные"),1)=0,AQ15,INDIRECT(ADDRESS(Данные!$A8,AQ$1,1,1,"Данные"),1))</f>
        <v>1585.8538000000001</v>
      </c>
      <c r="AR16" s="175">
        <f ca="1">IF(INDIRECT(ADDRESS(Данные!$A8,AR$1,1,1,"Данные"),1)=0,AR15,INDIRECT(ADDRESS(Данные!$A8,AR$1,1,1,"Данные"),1))</f>
        <v>835.4425</v>
      </c>
      <c r="AS16" s="147">
        <f ca="1">(AQ16-AQ15)*AS$10 * (3 - Данные!$A8 + Данные!$A7)</f>
        <v>28.42000000000553</v>
      </c>
      <c r="AT16" s="147">
        <f ca="1">(AR16-AR15)*AS$10 * (3 - Данные!$A8 + Данные!$A7)</f>
        <v>5.4200000000037107</v>
      </c>
      <c r="AU16" s="175">
        <f ca="1">IF(INDIRECT(ADDRESS(Данные!$A8,AU$1,1,1,"Данные"),1)=0,AU15,INDIRECT(ADDRESS(Данные!$A8,AU$1,1,1,"Данные"),1))</f>
        <v>24236.486000000001</v>
      </c>
      <c r="AV16" s="175">
        <f ca="1">IF(INDIRECT(ADDRESS(Данные!$A8,AV$1,1,1,"Данные"),1)=0,AV15,INDIRECT(ADDRESS(Данные!$A8,AV$1,1,1,"Данные"),1))</f>
        <v>8471.5463</v>
      </c>
      <c r="AW16" s="147">
        <f ca="1">(AU16-AU15)*AW$10 * (3 - Данные!$A8 + Данные!$A7)</f>
        <v>584.60000000195578</v>
      </c>
      <c r="AX16" s="304">
        <f ca="1">(AV16-AV15)*AW$10 * (3 - Данные!$A8 + Данные!$A7)</f>
        <v>77.100000000427826</v>
      </c>
      <c r="AY16" s="145">
        <f ca="1">INDIRECT(ADDRESS(Данные!$A8,4,1,1,"Данные"), 1)</f>
        <v>44545.041666666664</v>
      </c>
      <c r="AZ16" s="175">
        <f ca="1">IF(INDIRECT(ADDRESS(Данные!$A8,AZ$1,1,1,"Данные"),1)=0,AZ15,INDIRECT(ADDRESS(Данные!$A8,AZ$1,1,1,"Данные"),1))</f>
        <v>6590.0811000000003</v>
      </c>
      <c r="BA16" s="175">
        <f ca="1">IF(INDIRECT(ADDRESS(Данные!$A8,BA$1,1,1,"Данные"),1)=0,BA15,INDIRECT(ADDRESS(Данные!$A8,BA$1,1,1,"Данные"),1))</f>
        <v>4075.5951</v>
      </c>
      <c r="BB16" s="147">
        <f ca="1">(AZ16-AZ15)*BB$10 * (3 - Данные!$A8 + Данные!$A7)</f>
        <v>4.860000000007858</v>
      </c>
      <c r="BC16" s="304">
        <f ca="1">(BA16-BA15)*BB$10 * (3 - Данные!$A8 + Данные!$A7)</f>
        <v>5.1000000000385626</v>
      </c>
      <c r="BD16" s="139"/>
      <c r="BE16" s="148"/>
      <c r="BF16" s="147"/>
      <c r="BG16" s="304"/>
      <c r="BH16" s="309">
        <f t="shared" ref="BH16:BH41" ca="1" si="0">$A16</f>
        <v>44545.041666666664</v>
      </c>
      <c r="BI16" s="315">
        <f ca="1">D16+H16+L16+P16+T16+X16+AC16+AG16+AK16+AO16+AS16+AW16+ BB16+BF16</f>
        <v>7892.5466668119043</v>
      </c>
      <c r="BJ16" s="305">
        <f ca="1">E16+I16+M16+Q16+U16+Y16+AD16+AH16+AL16+AP16+AT16+AX16+ BC16+BG16</f>
        <v>1804.1533333650932</v>
      </c>
    </row>
    <row r="17" spans="1:73" s="144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11926.4501666709</v>
      </c>
      <c r="C17" s="175">
        <f ca="1">IF(INDIRECT(ADDRESS(Данные!$A9,C$1,1,1,"Данные"),1)=0,C16,INDIRECT(ADDRESS(Данные!$A9,C$1,1,1,"Данные"),1))</f>
        <v>3499.5027999988101</v>
      </c>
      <c r="D17" s="176">
        <f ca="1">(B17-B16)*D$10 * (3 - Данные!$A9 + Данные!$A8)</f>
        <v>343.20000000298023</v>
      </c>
      <c r="E17" s="176">
        <f ca="1">(C17-C16)*D$10 * (3 - Данные!$A9 + Данные!$A8)</f>
        <v>65.866666680449271</v>
      </c>
      <c r="F17" s="175">
        <f ca="1">IF(INDIRECT(ADDRESS(Данные!$A9,F$1,1,1,"Данные"),1)=0,F16,INDIRECT(ADDRESS(Данные!$A9,F$1,1,1,"Данные"),1))</f>
        <v>3096.6022999990701</v>
      </c>
      <c r="G17" s="175">
        <f ca="1">IF(INDIRECT(ADDRESS(Данные!$A9,G$1,1,1,"Данные"),1)=0,G16,INDIRECT(ADDRESS(Данные!$A9,G$1,1,1,"Данные"),1))</f>
        <v>1446.09119999941</v>
      </c>
      <c r="H17" s="176">
        <f ca="1">(F17-F16)*H$10 * (3 - Данные!$A9 + Данные!$A8)</f>
        <v>902.00000000004366</v>
      </c>
      <c r="I17" s="176">
        <f ca="1">(G17-G16)*H$10 * (3 - Данные!$A9 + Данные!$A8)</f>
        <v>364.40000000038708</v>
      </c>
      <c r="J17" s="175">
        <f ca="1">IF(INDIRECT(ADDRESS(Данные!$A9,J$1,1,1,"Данные"),1)=0,J16,INDIRECT(ADDRESS(Данные!$A9,J$1,1,1,"Данные"),1))</f>
        <v>2451.1673000013702</v>
      </c>
      <c r="K17" s="175">
        <f ca="1">IF(INDIRECT(ADDRESS(Данные!$A9,K$1,1,1,"Данные"),1)=0,K16,INDIRECT(ADDRESS(Данные!$A9,K$1,1,1,"Данные"),1))</f>
        <v>906.772000000346</v>
      </c>
      <c r="L17" s="176">
        <f ca="1">(J17-J16)*L$10 * (3 - Данные!$A9 + Данные!$A8)</f>
        <v>88.400000000547152</v>
      </c>
      <c r="M17" s="176">
        <f ca="1">(K17-K16)*L$10 * (3 - Данные!$A9 + Данные!$A8)</f>
        <v>47.599999999874854</v>
      </c>
      <c r="N17" s="175">
        <f ca="1">IF(INDIRECT(ADDRESS(Данные!$A9,N$1,1,1,"Данные"),1)=0,N16,INDIRECT(ADDRESS(Данные!$A9,N$1,1,1,"Данные"),1))</f>
        <v>15817.2999999966</v>
      </c>
      <c r="O17" s="175">
        <f ca="1">IF(INDIRECT(ADDRESS(Данные!$A9,O$1,1,1,"Данные"),1)=0,O16,INDIRECT(ADDRESS(Данные!$A9,O$1,1,1,"Данные"),1))</f>
        <v>6276.3869000027698</v>
      </c>
      <c r="P17" s="176">
        <f ca="1">(N17-N16)*P$10 * (3 - Данные!$A9 + Данные!$A8)</f>
        <v>815.99999999889405</v>
      </c>
      <c r="Q17" s="176">
        <f ca="1">(O17-O16)*P$10 * (3 - Данные!$A9 + Данные!$A8)</f>
        <v>283.59999999884167</v>
      </c>
      <c r="R17" s="175">
        <f ca="1">IF(INDIRECT(ADDRESS(Данные!$A9,R$1,1,1,"Данные"),1)=0,R16,INDIRECT(ADDRESS(Данные!$A9,R$1,1,1,"Данные"),1))</f>
        <v>4117.2942999995903</v>
      </c>
      <c r="S17" s="175">
        <f ca="1">IF(INDIRECT(ADDRESS(Данные!$A9,S$1,1,1,"Данные"),1)=0,S16,INDIRECT(ADDRESS(Данные!$A9,S$1,1,1,"Данные"),1))</f>
        <v>845.66239999968604</v>
      </c>
      <c r="T17" s="176">
        <f ca="1">(R17-R16)*T$10 * (3 - Данные!$A9 + Данные!$A8)</f>
        <v>798.80000000048312</v>
      </c>
      <c r="U17" s="176">
        <f ca="1">(S17-S16)*T$10 * (3 - Данные!$A9 + Данные!$A8)</f>
        <v>114.80000000028667</v>
      </c>
      <c r="V17" s="175">
        <f ca="1">IF(INDIRECT(ADDRESS(Данные!$A9,V$1,1,1,"Данные"),1)=0,V16,INDIRECT(ADDRESS(Данные!$A9,V$1,1,1,"Данные"),1))</f>
        <v>10348.699300005799</v>
      </c>
      <c r="W17" s="175">
        <f ca="1">IF(INDIRECT(ADDRESS(Данные!$A9,W$1,1,1,"Данные"),1)=0,W16,INDIRECT(ADDRESS(Данные!$A9,W$1,1,1,"Данные"),1))</f>
        <v>4744.5510000006097</v>
      </c>
      <c r="X17" s="176">
        <f ca="1">(V17-V16)*X$10 * (3 - Данные!$A9 + Данные!$A8)</f>
        <v>376.39999999373686</v>
      </c>
      <c r="Y17" s="176">
        <f ca="1">(W17-W16)*X$10 * (3 - Данные!$A9 + Данные!$A8)</f>
        <v>65.999999998894054</v>
      </c>
      <c r="Z17" s="145">
        <f ca="1">INDIRECT(ADDRESS(Данные!$A9,4,1,1,"Данные"), 1)</f>
        <v>44545.083333333336</v>
      </c>
      <c r="AA17" s="175">
        <f ca="1">IF(INDIRECT(ADDRESS(Данные!$A9,AA$1,1,1,"Данные"),1)=0,AA16,INDIRECT(ADDRESS(Данные!$A9,AA$1,1,1,"Данные"),1))</f>
        <v>767.49679999984801</v>
      </c>
      <c r="AB17" s="175">
        <f ca="1">IF(INDIRECT(ADDRESS(Данные!$A9,AB$1,1,1,"Данные"),1)=0,AB16,INDIRECT(ADDRESS(Данные!$A9,AB$1,1,1,"Данные"),1))</f>
        <v>275.97330000018701</v>
      </c>
      <c r="AC17" s="147">
        <f ca="1">(AA17-AA16)*AC$10 * (3 - Данные!$A9 + Данные!$A8)</f>
        <v>0</v>
      </c>
      <c r="AD17" s="147">
        <f ca="1">(AB17-AB16)*AC$10 * (3 - Данные!$A9 + Данные!$A8)</f>
        <v>0</v>
      </c>
      <c r="AE17" s="175">
        <f ca="1">IF(INDIRECT(ADDRESS(Данные!$A9,AE$1,1,1,"Данные"),1)=0,AE16,INDIRECT(ADDRESS(Данные!$A9,AE$1,1,1,"Данные"),1))</f>
        <v>8985.7237000060795</v>
      </c>
      <c r="AF17" s="175">
        <f ca="1">IF(INDIRECT(ADDRESS(Данные!$A9,AF$1,1,1,"Данные"),1)=0,AF16,INDIRECT(ADDRESS(Данные!$A9,AF$1,1,1,"Данные"),1))</f>
        <v>1913.2271000001599</v>
      </c>
      <c r="AG17" s="176">
        <f ca="1">(AE17-AE16)*AG$10 * (3 - Данные!$A9 + Данные!$A8)</f>
        <v>1138.3999999961816</v>
      </c>
      <c r="AH17" s="176">
        <f ca="1">(AF17-AF16)*AG$10 * (3 - Данные!$A9 + Данные!$A8)</f>
        <v>197.99999999941065</v>
      </c>
      <c r="AI17" s="175">
        <f ca="1">IF(INDIRECT(ADDRESS(Данные!$A9,AI$1,1,1,"Данные"),1)=0,AI16,INDIRECT(ADDRESS(Данные!$A9,AI$1,1,1,"Данные"),1))</f>
        <v>10570.8029000029</v>
      </c>
      <c r="AJ17" s="175">
        <f ca="1">IF(INDIRECT(ADDRESS(Данные!$A9,AJ$1,1,1,"Данные"),1)=0,AJ16,INDIRECT(ADDRESS(Данные!$A9,AJ$1,1,1,"Данные"),1))</f>
        <v>2656.74489999977</v>
      </c>
      <c r="AK17" s="147">
        <f ca="1">(AI17-AI16)*AK$10 * (3 - Данные!$A9 + Данные!$A8)</f>
        <v>1196.4000000007218</v>
      </c>
      <c r="AL17" s="147">
        <f ca="1">(AJ17-AJ16)*AK$10 * (3 - Данные!$A9 + Данные!$A8)</f>
        <v>280.39999999964493</v>
      </c>
      <c r="AM17" s="175">
        <f ca="1">IF(INDIRECT(ADDRESS(Данные!$A9,AM$1,1,1,"Данные"),1)=0,AM16,INDIRECT(ADDRESS(Данные!$A9,AM$1,1,1,"Данные"),1))</f>
        <v>36530.704800012601</v>
      </c>
      <c r="AN17" s="175">
        <f ca="1">IF(INDIRECT(ADDRESS(Данные!$A9,AN$1,1,1,"Данные"),1)=0,AN16,INDIRECT(ADDRESS(Данные!$A9,AN$1,1,1,"Данные"),1))</f>
        <v>8170.5181999966499</v>
      </c>
      <c r="AO17" s="147">
        <f ca="1">(AM17-AM16)*AO$10 * (3 - Данные!$A9 + Данные!$A8)</f>
        <v>869.99999999534339</v>
      </c>
      <c r="AP17" s="147">
        <f ca="1">(AN17-AN16)*AO$10 * (3 - Данные!$A9 + Данные!$A8)</f>
        <v>173.59999999825959</v>
      </c>
      <c r="AQ17" s="175">
        <f ca="1">IF(INDIRECT(ADDRESS(Данные!$A9,AQ$1,1,1,"Данные"),1)=0,AQ16,INDIRECT(ADDRESS(Данные!$A9,AQ$1,1,1,"Данные"),1))</f>
        <v>1585.9921999999999</v>
      </c>
      <c r="AR17" s="175">
        <f ca="1">IF(INDIRECT(ADDRESS(Данные!$A9,AR$1,1,1,"Данные"),1)=0,AR16,INDIRECT(ADDRESS(Данные!$A9,AR$1,1,1,"Данные"),1))</f>
        <v>835.47119999999995</v>
      </c>
      <c r="AS17" s="147">
        <f ca="1">(AQ17-AQ16)*AS$10 * (3 - Данные!$A9 + Данные!$A8)</f>
        <v>27.679999999963911</v>
      </c>
      <c r="AT17" s="147">
        <f ca="1">(AR17-AR16)*AS$10 * (3 - Данные!$A9 + Данные!$A8)</f>
        <v>5.7399999999915963</v>
      </c>
      <c r="AU17" s="175">
        <f ca="1">IF(INDIRECT(ADDRESS(Данные!$A9,AU$1,1,1,"Данные"),1)=0,AU16,INDIRECT(ADDRESS(Данные!$A9,AU$1,1,1,"Данные"),1))</f>
        <v>24237.075099999998</v>
      </c>
      <c r="AV17" s="175">
        <f ca="1">IF(INDIRECT(ADDRESS(Данные!$A9,AV$1,1,1,"Данные"),1)=0,AV16,INDIRECT(ADDRESS(Данные!$A9,AV$1,1,1,"Данные"),1))</f>
        <v>8471.6224000000002</v>
      </c>
      <c r="AW17" s="147">
        <f ca="1">(AU17-AU16)*AW$10 * (3 - Данные!$A9 + Данные!$A8)</f>
        <v>589.09999999741558</v>
      </c>
      <c r="AX17" s="304">
        <f ca="1">(AV17-AV16)*AW$10 * (3 - Данные!$A9 + Данные!$A8)</f>
        <v>76.100000000224099</v>
      </c>
      <c r="AY17" s="145">
        <f ca="1">INDIRECT(ADDRESS(Данные!$A9,4,1,1,"Данные"), 1)</f>
        <v>44545.083333333336</v>
      </c>
      <c r="AZ17" s="175">
        <f ca="1">IF(INDIRECT(ADDRESS(Данные!$A9,AZ$1,1,1,"Данные"),1)=0,AZ16,INDIRECT(ADDRESS(Данные!$A9,AZ$1,1,1,"Данные"),1))</f>
        <v>6590.1090000000004</v>
      </c>
      <c r="BA17" s="175">
        <f ca="1">IF(INDIRECT(ADDRESS(Данные!$A9,BA$1,1,1,"Данные"),1)=0,BA16,INDIRECT(ADDRESS(Данные!$A9,BA$1,1,1,"Данные"),1))</f>
        <v>4075.6224999999999</v>
      </c>
      <c r="BB17" s="147">
        <f ca="1">(AZ17-AZ16)*BB$10 * (3 - Данные!$A9 + Данные!$A8)</f>
        <v>5.5800000000090222</v>
      </c>
      <c r="BC17" s="304">
        <f ca="1">(BA17-BA16)*BB$10 * (3 - Данные!$A9 + Данные!$A8)</f>
        <v>5.4799999999886495</v>
      </c>
      <c r="BD17" s="139"/>
      <c r="BE17" s="148"/>
      <c r="BF17" s="147"/>
      <c r="BG17" s="304"/>
      <c r="BH17" s="309">
        <f t="shared" ca="1" si="0"/>
        <v>44545.083333333336</v>
      </c>
      <c r="BI17" s="315">
        <f t="shared" ref="BI17:BI41" ca="1" si="1">D17+H17+L17+P17+T17+X17+AC17+AG17+AK17+AO17+AS17+AW17+ BB17+BF17</f>
        <v>7151.9599999863203</v>
      </c>
      <c r="BJ17" s="305">
        <f t="shared" ref="BJ17:BJ41" ca="1" si="2">E17+I17+M17+Q17+U17+Y17+AD17+AH17+AL17+AP17+AT17+AX17+ BC17+BG17</f>
        <v>1681.5866666762531</v>
      </c>
    </row>
    <row r="18" spans="1:73" s="144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11926.536033337599</v>
      </c>
      <c r="C18" s="175">
        <f ca="1">IF(INDIRECT(ADDRESS(Данные!$A10,C$1,1,1,"Данные"),1)=0,C17,INDIRECT(ADDRESS(Данные!$A10,C$1,1,1,"Данные"),1))</f>
        <v>3499.5195333321399</v>
      </c>
      <c r="D18" s="176">
        <f ca="1">(B18-B17)*D$10 * (3 - Данные!$A10 + Данные!$A9)</f>
        <v>343.46666679630289</v>
      </c>
      <c r="E18" s="176">
        <f ca="1">(C18-C17)*D$10 * (3 - Данные!$A10 + Данные!$A9)</f>
        <v>66.933333318957011</v>
      </c>
      <c r="F18" s="175">
        <f ca="1">IF(INDIRECT(ADDRESS(Данные!$A10,F$1,1,1,"Данные"),1)=0,F17,INDIRECT(ADDRESS(Данные!$A10,F$1,1,1,"Данные"),1))</f>
        <v>3096.8496999990698</v>
      </c>
      <c r="G18" s="175">
        <f ca="1">IF(INDIRECT(ADDRESS(Данные!$A10,G$1,1,1,"Данные"),1)=0,G17,INDIRECT(ADDRESS(Данные!$A10,G$1,1,1,"Данные"),1))</f>
        <v>1446.1929999994099</v>
      </c>
      <c r="H18" s="176">
        <f ca="1">(F18-F17)*H$10 * (3 - Данные!$A10 + Данные!$A9)</f>
        <v>989.59999999897263</v>
      </c>
      <c r="I18" s="176">
        <f ca="1">(G18-G17)*H$10 * (3 - Данные!$A10 + Данные!$A9)</f>
        <v>407.19999999964784</v>
      </c>
      <c r="J18" s="175">
        <f ca="1">IF(INDIRECT(ADDRESS(Данные!$A10,J$1,1,1,"Данные"),1)=0,J17,INDIRECT(ADDRESS(Данные!$A10,J$1,1,1,"Данные"),1))</f>
        <v>2451.1897000013701</v>
      </c>
      <c r="K18" s="175">
        <f ca="1">IF(INDIRECT(ADDRESS(Данные!$A10,K$1,1,1,"Данные"),1)=0,K17,INDIRECT(ADDRESS(Данные!$A10,K$1,1,1,"Данные"),1))</f>
        <v>906.78400000034605</v>
      </c>
      <c r="L18" s="176">
        <f ca="1">(J18-J17)*L$10 * (3 - Данные!$A10 + Данные!$A9)</f>
        <v>89.599999999336433</v>
      </c>
      <c r="M18" s="176">
        <f ca="1">(K18-K17)*L$10 * (3 - Данные!$A10 + Данные!$A9)</f>
        <v>48.000000000229193</v>
      </c>
      <c r="N18" s="175">
        <f ca="1">IF(INDIRECT(ADDRESS(Данные!$A10,N$1,1,1,"Данные"),1)=0,N17,INDIRECT(ADDRESS(Данные!$A10,N$1,1,1,"Данные"),1))</f>
        <v>15817.5179999966</v>
      </c>
      <c r="O18" s="175">
        <f ca="1">IF(INDIRECT(ADDRESS(Данные!$A10,O$1,1,1,"Данные"),1)=0,O17,INDIRECT(ADDRESS(Данные!$A10,O$1,1,1,"Данные"),1))</f>
        <v>6276.4644000027702</v>
      </c>
      <c r="P18" s="176">
        <f ca="1">(N18-N17)*P$10 * (3 - Данные!$A10 + Данные!$A9)</f>
        <v>872.0000000030268</v>
      </c>
      <c r="Q18" s="176">
        <f ca="1">(O18-O17)*P$10 * (3 - Данные!$A10 + Данные!$A9)</f>
        <v>310.00000000130967</v>
      </c>
      <c r="R18" s="175">
        <f ca="1">IF(INDIRECT(ADDRESS(Данные!$A10,R$1,1,1,"Данные"),1)=0,R17,INDIRECT(ADDRESS(Данные!$A10,R$1,1,1,"Данные"),1))</f>
        <v>4117.4828999995998</v>
      </c>
      <c r="S18" s="175">
        <f ca="1">IF(INDIRECT(ADDRESS(Данные!$A10,S$1,1,1,"Данные"),1)=0,S17,INDIRECT(ADDRESS(Данные!$A10,S$1,1,1,"Данные"),1))</f>
        <v>845.69119999968598</v>
      </c>
      <c r="T18" s="176">
        <f ca="1">(R18-R17)*T$10 * (3 - Данные!$A10 + Данные!$A9)</f>
        <v>754.40000003800378</v>
      </c>
      <c r="U18" s="176">
        <f ca="1">(S18-S17)*T$10 * (3 - Данные!$A10 + Данные!$A9)</f>
        <v>115.19999999973152</v>
      </c>
      <c r="V18" s="175">
        <f ca="1">IF(INDIRECT(ADDRESS(Данные!$A10,V$1,1,1,"Данные"),1)=0,V17,INDIRECT(ADDRESS(Данные!$A10,V$1,1,1,"Данные"),1))</f>
        <v>10348.792900005799</v>
      </c>
      <c r="W18" s="175">
        <f ca="1">IF(INDIRECT(ADDRESS(Данные!$A10,W$1,1,1,"Данные"),1)=0,W17,INDIRECT(ADDRESS(Данные!$A10,W$1,1,1,"Данные"),1))</f>
        <v>4744.5681000006098</v>
      </c>
      <c r="X18" s="176">
        <f ca="1">(V18-V17)*X$10 * (3 - Данные!$A10 + Данные!$A9)</f>
        <v>374.40000000060536</v>
      </c>
      <c r="Y18" s="176">
        <f ca="1">(W18-W17)*X$10 * (3 - Данные!$A10 + Данные!$A9)</f>
        <v>68.400000000110595</v>
      </c>
      <c r="Z18" s="145">
        <f ca="1">INDIRECT(ADDRESS(Данные!$A10,4,1,1,"Данные"), 1)</f>
        <v>44545.125</v>
      </c>
      <c r="AA18" s="175">
        <f ca="1">IF(INDIRECT(ADDRESS(Данные!$A10,AA$1,1,1,"Данные"),1)=0,AA17,INDIRECT(ADDRESS(Данные!$A10,AA$1,1,1,"Данные"),1))</f>
        <v>767.49679999984801</v>
      </c>
      <c r="AB18" s="175">
        <f ca="1">IF(INDIRECT(ADDRESS(Данные!$A10,AB$1,1,1,"Данные"),1)=0,AB17,INDIRECT(ADDRESS(Данные!$A10,AB$1,1,1,"Данные"),1))</f>
        <v>275.97330000018701</v>
      </c>
      <c r="AC18" s="147">
        <f ca="1">(AA18-AA17)*AC$10 * (3 - Данные!$A10 + Данные!$A9)</f>
        <v>0</v>
      </c>
      <c r="AD18" s="147">
        <f ca="1">(AB18-AB17)*AC$10 * (3 - Данные!$A10 + Данные!$A9)</f>
        <v>0</v>
      </c>
      <c r="AE18" s="175">
        <f ca="1">IF(INDIRECT(ADDRESS(Данные!$A10,AE$1,1,1,"Данные"),1)=0,AE17,INDIRECT(ADDRESS(Данные!$A10,AE$1,1,1,"Данные"),1))</f>
        <v>8985.99550000608</v>
      </c>
      <c r="AF18" s="175">
        <f ca="1">IF(INDIRECT(ADDRESS(Данные!$A10,AF$1,1,1,"Данные"),1)=0,AF17,INDIRECT(ADDRESS(Данные!$A10,AF$1,1,1,"Данные"),1))</f>
        <v>1913.27760000016</v>
      </c>
      <c r="AG18" s="176">
        <f ca="1">(AE18-AE17)*AG$10 * (3 - Данные!$A10 + Данные!$A9)</f>
        <v>1087.2000000017579</v>
      </c>
      <c r="AH18" s="176">
        <f ca="1">(AF18-AF17)*AG$10 * (3 - Данные!$A10 + Данные!$A9)</f>
        <v>202.00000000022555</v>
      </c>
      <c r="AI18" s="175">
        <f ca="1">IF(INDIRECT(ADDRESS(Данные!$A10,AI$1,1,1,"Данные"),1)=0,AI17,INDIRECT(ADDRESS(Данные!$A10,AI$1,1,1,"Данные"),1))</f>
        <v>10571.0796000029</v>
      </c>
      <c r="AJ18" s="175">
        <f ca="1">IF(INDIRECT(ADDRESS(Данные!$A10,AJ$1,1,1,"Данные"),1)=0,AJ17,INDIRECT(ADDRESS(Данные!$A10,AJ$1,1,1,"Данные"),1))</f>
        <v>2656.8160999997699</v>
      </c>
      <c r="AK18" s="147">
        <f ca="1">(AI18-AI17)*AK$10 * (3 - Данные!$A10 + Данные!$A9)</f>
        <v>1106.8000000013853</v>
      </c>
      <c r="AL18" s="147">
        <f ca="1">(AJ18-AJ17)*AK$10 * (3 - Данные!$A10 + Данные!$A9)</f>
        <v>284.79999999944994</v>
      </c>
      <c r="AM18" s="175">
        <f ca="1">IF(INDIRECT(ADDRESS(Данные!$A10,AM$1,1,1,"Данные"),1)=0,AM17,INDIRECT(ADDRESS(Данные!$A10,AM$1,1,1,"Данные"),1))</f>
        <v>36530.907400012598</v>
      </c>
      <c r="AN18" s="175">
        <f ca="1">IF(INDIRECT(ADDRESS(Данные!$A10,AN$1,1,1,"Данные"),1)=0,AN17,INDIRECT(ADDRESS(Данные!$A10,AN$1,1,1,"Данные"),1))</f>
        <v>8170.5611999966504</v>
      </c>
      <c r="AO18" s="147">
        <f ca="1">(AM18-AM17)*AO$10 * (3 - Данные!$A10 + Данные!$A9)</f>
        <v>810.39999998756684</v>
      </c>
      <c r="AP18" s="147">
        <f ca="1">(AN18-AN17)*AO$10 * (3 - Данные!$A10 + Данные!$A9)</f>
        <v>172.0000000022992</v>
      </c>
      <c r="AQ18" s="175">
        <f ca="1">IF(INDIRECT(ADDRESS(Данные!$A10,AQ$1,1,1,"Данные"),1)=0,AQ17,INDIRECT(ADDRESS(Данные!$A10,AQ$1,1,1,"Данные"),1))</f>
        <v>1586.1306999999999</v>
      </c>
      <c r="AR18" s="175">
        <f ca="1">IF(INDIRECT(ADDRESS(Данные!$A10,AR$1,1,1,"Данные"),1)=0,AR17,INDIRECT(ADDRESS(Данные!$A10,AR$1,1,1,"Данные"),1))</f>
        <v>835.50040000000001</v>
      </c>
      <c r="AS18" s="147">
        <f ca="1">(AQ18-AQ17)*AS$10 * (3 - Данные!$A10 + Данные!$A9)</f>
        <v>27.700000000004366</v>
      </c>
      <c r="AT18" s="147">
        <f ca="1">(AR18-AR17)*AS$10 * (3 - Данные!$A10 + Данные!$A9)</f>
        <v>5.840000000011969</v>
      </c>
      <c r="AU18" s="175">
        <f ca="1">IF(INDIRECT(ADDRESS(Данные!$A10,AU$1,1,1,"Данные"),1)=0,AU17,INDIRECT(ADDRESS(Данные!$A10,AU$1,1,1,"Данные"),1))</f>
        <v>24237.6561</v>
      </c>
      <c r="AV18" s="175">
        <f ca="1">IF(INDIRECT(ADDRESS(Данные!$A10,AV$1,1,1,"Данные"),1)=0,AV17,INDIRECT(ADDRESS(Данные!$A10,AV$1,1,1,"Данные"),1))</f>
        <v>8471.6980999999996</v>
      </c>
      <c r="AW18" s="147">
        <f ca="1">(AU18-AU17)*AW$10 * (3 - Данные!$A10 + Данные!$A9)</f>
        <v>581.00000000194996</v>
      </c>
      <c r="AX18" s="304">
        <f ca="1">(AV18-AV17)*AW$10 * (3 - Данные!$A10 + Данные!$A9)</f>
        <v>75.699999999415013</v>
      </c>
      <c r="AY18" s="145">
        <f ca="1">INDIRECT(ADDRESS(Данные!$A10,4,1,1,"Данные"), 1)</f>
        <v>44545.125</v>
      </c>
      <c r="AZ18" s="175">
        <f ca="1">IF(INDIRECT(ADDRESS(Данные!$A10,AZ$1,1,1,"Данные"),1)=0,AZ17,INDIRECT(ADDRESS(Данные!$A10,AZ$1,1,1,"Данные"),1))</f>
        <v>6590.1369000000004</v>
      </c>
      <c r="BA18" s="175">
        <f ca="1">IF(INDIRECT(ADDRESS(Данные!$A10,BA$1,1,1,"Данные"),1)=0,BA17,INDIRECT(ADDRESS(Данные!$A10,BA$1,1,1,"Данные"),1))</f>
        <v>4075.6520999999998</v>
      </c>
      <c r="BB18" s="147">
        <f ca="1">(AZ18-AZ17)*BB$10 * (3 - Данные!$A10 + Данные!$A9)</f>
        <v>5.5800000000090222</v>
      </c>
      <c r="BC18" s="304">
        <f ca="1">(BA18-BA17)*BB$10 * (3 - Данные!$A10 + Данные!$A9)</f>
        <v>5.9199999999691499</v>
      </c>
      <c r="BD18" s="139"/>
      <c r="BE18" s="148"/>
      <c r="BF18" s="147"/>
      <c r="BG18" s="304"/>
      <c r="BH18" s="309">
        <f t="shared" ca="1" si="0"/>
        <v>44545.125</v>
      </c>
      <c r="BI18" s="315">
        <f t="shared" ca="1" si="1"/>
        <v>7042.1466668289213</v>
      </c>
      <c r="BJ18" s="305">
        <f t="shared" ca="1" si="2"/>
        <v>1761.9933333213567</v>
      </c>
    </row>
    <row r="19" spans="1:73" s="144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11926.6235000043</v>
      </c>
      <c r="C19" s="175">
        <f ca="1">IF(INDIRECT(ADDRESS(Данные!$A11,C$1,1,1,"Данные"),1)=0,C18,INDIRECT(ADDRESS(Данные!$A11,C$1,1,1,"Данные"),1))</f>
        <v>3499.5362666654701</v>
      </c>
      <c r="D19" s="176">
        <f ca="1">(B19-B18)*D$10 * (3 - Данные!$A11 + Данные!$A10)</f>
        <v>349.86666680197231</v>
      </c>
      <c r="E19" s="176">
        <f ca="1">(C19-C18)*D$10 * (3 - Данные!$A11 + Данные!$A10)</f>
        <v>66.933333320776001</v>
      </c>
      <c r="F19" s="175">
        <f ca="1">IF(INDIRECT(ADDRESS(Данные!$A11,F$1,1,1,"Данные"),1)=0,F18,INDIRECT(ADDRESS(Данные!$A11,F$1,1,1,"Данные"),1))</f>
        <v>3097.1268999990698</v>
      </c>
      <c r="G19" s="175">
        <f ca="1">IF(INDIRECT(ADDRESS(Данные!$A11,G$1,1,1,"Данные"),1)=0,G18,INDIRECT(ADDRESS(Данные!$A11,G$1,1,1,"Данные"),1))</f>
        <v>1446.3075999994101</v>
      </c>
      <c r="H19" s="176">
        <f ca="1">(F19-F18)*H$10 * (3 - Данные!$A11 + Данные!$A10)</f>
        <v>1108.7999999999738</v>
      </c>
      <c r="I19" s="176">
        <f ca="1">(G19-G18)*H$10 * (3 - Данные!$A11 + Данные!$A10)</f>
        <v>458.40000000043801</v>
      </c>
      <c r="J19" s="175">
        <f ca="1">IF(INDIRECT(ADDRESS(Данные!$A11,J$1,1,1,"Данные"),1)=0,J18,INDIRECT(ADDRESS(Данные!$A11,J$1,1,1,"Данные"),1))</f>
        <v>2451.2118000013602</v>
      </c>
      <c r="K19" s="175">
        <f ca="1">IF(INDIRECT(ADDRESS(Данные!$A11,K$1,1,1,"Данные"),1)=0,K18,INDIRECT(ADDRESS(Данные!$A11,K$1,1,1,"Данные"),1))</f>
        <v>906.79610000034597</v>
      </c>
      <c r="L19" s="176">
        <f ca="1">(J19-J18)*L$10 * (3 - Данные!$A11 + Данные!$A10)</f>
        <v>88.399999960529385</v>
      </c>
      <c r="M19" s="176">
        <f ca="1">(K19-K18)*L$10 * (3 - Данные!$A11 + Данные!$A10)</f>
        <v>48.399999999674037</v>
      </c>
      <c r="N19" s="175">
        <f ca="1">IF(INDIRECT(ADDRESS(Данные!$A11,N$1,1,1,"Данные"),1)=0,N18,INDIRECT(ADDRESS(Данные!$A11,N$1,1,1,"Данные"),1))</f>
        <v>15817.7242999966</v>
      </c>
      <c r="O19" s="175">
        <f ca="1">IF(INDIRECT(ADDRESS(Данные!$A11,O$1,1,1,"Данные"),1)=0,O18,INDIRECT(ADDRESS(Данные!$A11,O$1,1,1,"Данные"),1))</f>
        <v>6276.5366000027698</v>
      </c>
      <c r="P19" s="176">
        <f ca="1">(N19-N18)*P$10 * (3 - Данные!$A11 + Данные!$A10)</f>
        <v>825.19999999931315</v>
      </c>
      <c r="Q19" s="176">
        <f ca="1">(O19-O18)*P$10 * (3 - Данные!$A11 + Данные!$A10)</f>
        <v>288.79999999844586</v>
      </c>
      <c r="R19" s="175">
        <f ca="1">IF(INDIRECT(ADDRESS(Данные!$A11,R$1,1,1,"Данные"),1)=0,R18,INDIRECT(ADDRESS(Данные!$A11,R$1,1,1,"Данные"),1))</f>
        <v>4117.6694999995998</v>
      </c>
      <c r="S19" s="175">
        <f ca="1">IF(INDIRECT(ADDRESS(Данные!$A11,S$1,1,1,"Данные"),1)=0,S18,INDIRECT(ADDRESS(Данные!$A11,S$1,1,1,"Данные"),1))</f>
        <v>845.720099999686</v>
      </c>
      <c r="T19" s="176">
        <f ca="1">(R19-R18)*T$10 * (3 - Данные!$A11 + Данные!$A10)</f>
        <v>746.39999999999418</v>
      </c>
      <c r="U19" s="176">
        <f ca="1">(S19-S18)*T$10 * (3 - Данные!$A11 + Данные!$A10)</f>
        <v>115.60000000008586</v>
      </c>
      <c r="V19" s="175">
        <f ca="1">IF(INDIRECT(ADDRESS(Данные!$A11,V$1,1,1,"Данные"),1)=0,V18,INDIRECT(ADDRESS(Данные!$A11,V$1,1,1,"Данные"),1))</f>
        <v>10348.8877000058</v>
      </c>
      <c r="W19" s="175">
        <f ca="1">IF(INDIRECT(ADDRESS(Данные!$A11,W$1,1,1,"Данные"),1)=0,W18,INDIRECT(ADDRESS(Данные!$A11,W$1,1,1,"Данные"),1))</f>
        <v>4744.58620000061</v>
      </c>
      <c r="X19" s="176">
        <f ca="1">(V19-V18)*X$10 * (3 - Данные!$A11 + Данные!$A10)</f>
        <v>379.20000000303844</v>
      </c>
      <c r="Y19" s="176">
        <f ca="1">(W19-W18)*X$10 * (3 - Данные!$A11 + Данные!$A10)</f>
        <v>72.400000000925502</v>
      </c>
      <c r="Z19" s="145">
        <f ca="1">INDIRECT(ADDRESS(Данные!$A11,4,1,1,"Данные"), 1)</f>
        <v>44545.166666666664</v>
      </c>
      <c r="AA19" s="175">
        <f ca="1">IF(INDIRECT(ADDRESS(Данные!$A11,AA$1,1,1,"Данные"),1)=0,AA18,INDIRECT(ADDRESS(Данные!$A11,AA$1,1,1,"Данные"),1))</f>
        <v>767.49679999984801</v>
      </c>
      <c r="AB19" s="175">
        <f ca="1">IF(INDIRECT(ADDRESS(Данные!$A11,AB$1,1,1,"Данные"),1)=0,AB18,INDIRECT(ADDRESS(Данные!$A11,AB$1,1,1,"Данные"),1))</f>
        <v>275.97330000018701</v>
      </c>
      <c r="AC19" s="147">
        <f ca="1">(AA19-AA18)*AC$10 * (3 - Данные!$A11 + Данные!$A10)</f>
        <v>0</v>
      </c>
      <c r="AD19" s="147">
        <f ca="1">(AB19-AB18)*AC$10 * (3 - Данные!$A11 + Данные!$A10)</f>
        <v>0</v>
      </c>
      <c r="AE19" s="175">
        <f ca="1">IF(INDIRECT(ADDRESS(Данные!$A11,AE$1,1,1,"Данные"),1)=0,AE18,INDIRECT(ADDRESS(Данные!$A11,AE$1,1,1,"Данные"),1))</f>
        <v>8986.2669000060796</v>
      </c>
      <c r="AF19" s="175">
        <f ca="1">IF(INDIRECT(ADDRESS(Данные!$A11,AF$1,1,1,"Данные"),1)=0,AF18,INDIRECT(ADDRESS(Данные!$A11,AF$1,1,1,"Данные"),1))</f>
        <v>1913.3275000001599</v>
      </c>
      <c r="AG19" s="176">
        <f ca="1">(AE19-AE18)*AG$10 * (3 - Данные!$A11 + Данные!$A10)</f>
        <v>1085.5999999985215</v>
      </c>
      <c r="AH19" s="176">
        <f ca="1">(AF19-AF18)*AG$10 * (3 - Данные!$A11 + Данные!$A10)</f>
        <v>199.59999999991851</v>
      </c>
      <c r="AI19" s="175">
        <f ca="1">IF(INDIRECT(ADDRESS(Данные!$A11,AI$1,1,1,"Данные"),1)=0,AI18,INDIRECT(ADDRESS(Данные!$A11,AI$1,1,1,"Данные"),1))</f>
        <v>10571.3543000029</v>
      </c>
      <c r="AJ19" s="175">
        <f ca="1">IF(INDIRECT(ADDRESS(Данные!$A11,AJ$1,1,1,"Данные"),1)=0,AJ18,INDIRECT(ADDRESS(Данные!$A11,AJ$1,1,1,"Данные"),1))</f>
        <v>2656.8877999997699</v>
      </c>
      <c r="AK19" s="147">
        <f ca="1">(AI19-AI18)*AK$10 * (3 - Данные!$A11 + Данные!$A10)</f>
        <v>1098.7999999997555</v>
      </c>
      <c r="AL19" s="147">
        <f ca="1">(AJ19-AJ18)*AK$10 * (3 - Данные!$A11 + Данные!$A10)</f>
        <v>286.79999999985739</v>
      </c>
      <c r="AM19" s="175">
        <f ca="1">IF(INDIRECT(ADDRESS(Данные!$A11,AM$1,1,1,"Данные"),1)=0,AM18,INDIRECT(ADDRESS(Данные!$A11,AM$1,1,1,"Данные"),1))</f>
        <v>36531.104500012603</v>
      </c>
      <c r="AN19" s="175">
        <f ca="1">IF(INDIRECT(ADDRESS(Данные!$A11,AN$1,1,1,"Данные"),1)=0,AN18,INDIRECT(ADDRESS(Данные!$A11,AN$1,1,1,"Данные"),1))</f>
        <v>8170.6037999966502</v>
      </c>
      <c r="AO19" s="147">
        <f ca="1">(AM19-AM18)*AO$10 * (3 - Данные!$A11 + Данные!$A10)</f>
        <v>788.40000001946464</v>
      </c>
      <c r="AP19" s="147">
        <f ca="1">(AN19-AN18)*AO$10 * (3 - Данные!$A11 + Данные!$A10)</f>
        <v>170.39999999906286</v>
      </c>
      <c r="AQ19" s="175">
        <f ca="1">IF(INDIRECT(ADDRESS(Данные!$A11,AQ$1,1,1,"Данные"),1)=0,AQ18,INDIRECT(ADDRESS(Данные!$A11,AQ$1,1,1,"Данные"),1))</f>
        <v>1586.2699</v>
      </c>
      <c r="AR19" s="175">
        <f ca="1">IF(INDIRECT(ADDRESS(Данные!$A11,AR$1,1,1,"Данные"),1)=0,AR18,INDIRECT(ADDRESS(Данные!$A11,AR$1,1,1,"Данные"),1))</f>
        <v>835.53009999999995</v>
      </c>
      <c r="AS19" s="147">
        <f ca="1">(AQ19-AQ18)*AS$10 * (3 - Данные!$A11 + Данные!$A10)</f>
        <v>27.840000000014697</v>
      </c>
      <c r="AT19" s="147">
        <f ca="1">(AR19-AR18)*AS$10 * (3 - Данные!$A11 + Данные!$A10)</f>
        <v>5.9399999999868669</v>
      </c>
      <c r="AU19" s="175">
        <f ca="1">IF(INDIRECT(ADDRESS(Данные!$A11,AU$1,1,1,"Данные"),1)=0,AU18,INDIRECT(ADDRESS(Данные!$A11,AU$1,1,1,"Данные"),1))</f>
        <v>24238.2212</v>
      </c>
      <c r="AV19" s="175">
        <f ca="1">IF(INDIRECT(ADDRESS(Данные!$A11,AV$1,1,1,"Данные"),1)=0,AV18,INDIRECT(ADDRESS(Данные!$A11,AV$1,1,1,"Данные"),1))</f>
        <v>8471.7713999999996</v>
      </c>
      <c r="AW19" s="147">
        <f ca="1">(AU19-AU18)*AW$10 * (3 - Данные!$A11 + Данные!$A10)</f>
        <v>565.09999999980209</v>
      </c>
      <c r="AX19" s="304">
        <f ca="1">(AV19-AV18)*AW$10 * (3 - Данные!$A11 + Данные!$A10)</f>
        <v>73.300000000017462</v>
      </c>
      <c r="AY19" s="145">
        <f ca="1">INDIRECT(ADDRESS(Данные!$A11,4,1,1,"Данные"), 1)</f>
        <v>44545.166666666664</v>
      </c>
      <c r="AZ19" s="175">
        <f ca="1">IF(INDIRECT(ADDRESS(Данные!$A11,AZ$1,1,1,"Данные"),1)=0,AZ18,INDIRECT(ADDRESS(Данные!$A11,AZ$1,1,1,"Данные"),1))</f>
        <v>6590.1634000000004</v>
      </c>
      <c r="BA19" s="175">
        <f ca="1">IF(INDIRECT(ADDRESS(Данные!$A11,BA$1,1,1,"Данные"),1)=0,BA18,INDIRECT(ADDRESS(Данные!$A11,BA$1,1,1,"Данные"),1))</f>
        <v>4075.6824000000001</v>
      </c>
      <c r="BB19" s="147">
        <f ca="1">(AZ19-AZ18)*BB$10 * (3 - Данные!$A11 + Данные!$A10)</f>
        <v>5.2999999999883585</v>
      </c>
      <c r="BC19" s="304">
        <f ca="1">(BA19-BA18)*BB$10 * (3 - Данные!$A11 + Данные!$A10)</f>
        <v>6.0600000000704313</v>
      </c>
      <c r="BD19" s="139"/>
      <c r="BE19" s="148"/>
      <c r="BF19" s="147"/>
      <c r="BG19" s="304"/>
      <c r="BH19" s="309">
        <f t="shared" ca="1" si="0"/>
        <v>44545.166666666664</v>
      </c>
      <c r="BI19" s="315">
        <f t="shared" ca="1" si="1"/>
        <v>7068.9066667823681</v>
      </c>
      <c r="BJ19" s="305">
        <f t="shared" ca="1" si="2"/>
        <v>1792.6333333192588</v>
      </c>
      <c r="BU19" s="144" t="s">
        <v>2</v>
      </c>
    </row>
    <row r="20" spans="1:73" s="144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11926.712366670899</v>
      </c>
      <c r="C20" s="175">
        <f ca="1">IF(INDIRECT(ADDRESS(Данные!$A12,C$1,1,1,"Данные"),1)=0,C19,INDIRECT(ADDRESS(Данные!$A12,C$1,1,1,"Данные"),1))</f>
        <v>3499.55333333214</v>
      </c>
      <c r="D20" s="176">
        <f ca="1">(B20-B19)*D$10 * (3 - Данные!$A12 + Данные!$A11)</f>
        <v>355.46666639856994</v>
      </c>
      <c r="E20" s="176">
        <f ca="1">(C20-C19)*D$10 * (3 - Данные!$A12 + Данные!$A11)</f>
        <v>68.266666679846821</v>
      </c>
      <c r="F20" s="175">
        <f ca="1">IF(INDIRECT(ADDRESS(Данные!$A12,F$1,1,1,"Данные"),1)=0,F19,INDIRECT(ADDRESS(Данные!$A12,F$1,1,1,"Данные"),1))</f>
        <v>3097.4530999990702</v>
      </c>
      <c r="G20" s="175">
        <f ca="1">IF(INDIRECT(ADDRESS(Данные!$A12,G$1,1,1,"Данные"),1)=0,G19,INDIRECT(ADDRESS(Данные!$A12,G$1,1,1,"Данные"),1))</f>
        <v>1446.43919999941</v>
      </c>
      <c r="H20" s="176">
        <f ca="1">(F20-F19)*H$10 * (3 - Данные!$A12 + Данные!$A11)</f>
        <v>1304.8000000017055</v>
      </c>
      <c r="I20" s="176">
        <f ca="1">(G20-G19)*H$10 * (3 - Данные!$A12 + Данные!$A11)</f>
        <v>526.39999999973952</v>
      </c>
      <c r="J20" s="175">
        <f ca="1">IF(INDIRECT(ADDRESS(Данные!$A12,J$1,1,1,"Данные"),1)=0,J19,INDIRECT(ADDRESS(Данные!$A12,J$1,1,1,"Данные"),1))</f>
        <v>2451.23530000136</v>
      </c>
      <c r="K20" s="175">
        <f ca="1">IF(INDIRECT(ADDRESS(Данные!$A12,K$1,1,1,"Данные"),1)=0,K19,INDIRECT(ADDRESS(Данные!$A12,K$1,1,1,"Данные"),1))</f>
        <v>906.80910000034601</v>
      </c>
      <c r="L20" s="176">
        <f ca="1">(J20-J19)*L$10 * (3 - Данные!$A12 + Данные!$A11)</f>
        <v>93.999999999141437</v>
      </c>
      <c r="M20" s="176">
        <f ca="1">(K20-K19)*L$10 * (3 - Данные!$A12 + Данные!$A11)</f>
        <v>52.000000000134605</v>
      </c>
      <c r="N20" s="175">
        <f ca="1">IF(INDIRECT(ADDRESS(Данные!$A12,N$1,1,1,"Данные"),1)=0,N19,INDIRECT(ADDRESS(Данные!$A12,N$1,1,1,"Данные"),1))</f>
        <v>15817.9379999966</v>
      </c>
      <c r="O20" s="175">
        <f ca="1">IF(INDIRECT(ADDRESS(Данные!$A12,O$1,1,1,"Данные"),1)=0,O19,INDIRECT(ADDRESS(Данные!$A12,O$1,1,1,"Данные"),1))</f>
        <v>6276.6143000027696</v>
      </c>
      <c r="P20" s="176">
        <f ca="1">(N20-N19)*P$10 * (3 - Данные!$A12 + Данные!$A11)</f>
        <v>854.80000000097789</v>
      </c>
      <c r="Q20" s="176">
        <f ca="1">(O20-O19)*P$10 * (3 - Данные!$A12 + Данные!$A11)</f>
        <v>310.79999999928987</v>
      </c>
      <c r="R20" s="175">
        <f ca="1">IF(INDIRECT(ADDRESS(Данные!$A12,R$1,1,1,"Данные"),1)=0,R19,INDIRECT(ADDRESS(Данные!$A12,R$1,1,1,"Данные"),1))</f>
        <v>4117.8556999995999</v>
      </c>
      <c r="S20" s="175">
        <f ca="1">IF(INDIRECT(ADDRESS(Данные!$A12,S$1,1,1,"Данные"),1)=0,S19,INDIRECT(ADDRESS(Данные!$A12,S$1,1,1,"Данные"),1))</f>
        <v>845.74849999968603</v>
      </c>
      <c r="T20" s="176">
        <f ca="1">(R20-R19)*T$10 * (3 - Данные!$A12 + Данные!$A11)</f>
        <v>744.80000000039581</v>
      </c>
      <c r="U20" s="176">
        <f ca="1">(S20-S19)*T$10 * (3 - Данные!$A12 + Данные!$A11)</f>
        <v>113.60000000013315</v>
      </c>
      <c r="V20" s="175">
        <f ca="1">IF(INDIRECT(ADDRESS(Данные!$A12,V$1,1,1,"Данные"),1)=0,V19,INDIRECT(ADDRESS(Данные!$A12,V$1,1,1,"Данные"),1))</f>
        <v>10348.9818000058</v>
      </c>
      <c r="W20" s="175">
        <f ca="1">IF(INDIRECT(ADDRESS(Данные!$A12,W$1,1,1,"Данные"),1)=0,W19,INDIRECT(ADDRESS(Данные!$A12,W$1,1,1,"Данные"),1))</f>
        <v>4744.6041000006098</v>
      </c>
      <c r="X20" s="176">
        <f ca="1">(V20-V19)*X$10 * (3 - Данные!$A12 + Данные!$A11)</f>
        <v>376.40000000101281</v>
      </c>
      <c r="Y20" s="176">
        <f ca="1">(W20-W19)*X$10 * (3 - Данные!$A12 + Данные!$A11)</f>
        <v>71.599999999307329</v>
      </c>
      <c r="Z20" s="145">
        <f ca="1">INDIRECT(ADDRESS(Данные!$A12,4,1,1,"Данные"), 1)</f>
        <v>44545.208333333336</v>
      </c>
      <c r="AA20" s="175">
        <f ca="1">IF(INDIRECT(ADDRESS(Данные!$A12,AA$1,1,1,"Данные"),1)=0,AA19,INDIRECT(ADDRESS(Данные!$A12,AA$1,1,1,"Данные"),1))</f>
        <v>767.49679999984801</v>
      </c>
      <c r="AB20" s="175">
        <f ca="1">IF(INDIRECT(ADDRESS(Данные!$A12,AB$1,1,1,"Данные"),1)=0,AB19,INDIRECT(ADDRESS(Данные!$A12,AB$1,1,1,"Данные"),1))</f>
        <v>275.97330000018701</v>
      </c>
      <c r="AC20" s="147">
        <f ca="1">(AA20-AA19)*AC$10 * (3 - Данные!$A12 + Данные!$A11)</f>
        <v>0</v>
      </c>
      <c r="AD20" s="147">
        <f ca="1">(AB20-AB19)*AC$10 * (3 - Данные!$A12 + Данные!$A11)</f>
        <v>0</v>
      </c>
      <c r="AE20" s="175">
        <f ca="1">IF(INDIRECT(ADDRESS(Данные!$A12,AE$1,1,1,"Данные"),1)=0,AE19,INDIRECT(ADDRESS(Данные!$A12,AE$1,1,1,"Данные"),1))</f>
        <v>8986.5361000060802</v>
      </c>
      <c r="AF20" s="175">
        <f ca="1">IF(INDIRECT(ADDRESS(Данные!$A12,AF$1,1,1,"Данные"),1)=0,AF19,INDIRECT(ADDRESS(Данные!$A12,AF$1,1,1,"Данные"),1))</f>
        <v>1913.37720000016</v>
      </c>
      <c r="AG20" s="176">
        <f ca="1">(AE20-AE19)*AG$10 * (3 - Данные!$A12 + Данные!$A11)</f>
        <v>1076.8000000025495</v>
      </c>
      <c r="AH20" s="176">
        <f ca="1">(AF20-AF19)*AG$10 * (3 - Данные!$A12 + Данные!$A11)</f>
        <v>198.80000000011933</v>
      </c>
      <c r="AI20" s="175">
        <f ca="1">IF(INDIRECT(ADDRESS(Данные!$A12,AI$1,1,1,"Данные"),1)=0,AI19,INDIRECT(ADDRESS(Данные!$A12,AI$1,1,1,"Данные"),1))</f>
        <v>10571.6270000029</v>
      </c>
      <c r="AJ20" s="175">
        <f ca="1">IF(INDIRECT(ADDRESS(Данные!$A12,AJ$1,1,1,"Данные"),1)=0,AJ19,INDIRECT(ADDRESS(Данные!$A12,AJ$1,1,1,"Данные"),1))</f>
        <v>2656.95779999977</v>
      </c>
      <c r="AK20" s="147">
        <f ca="1">(AI20-AI19)*AK$10 * (3 - Данные!$A12 + Данные!$A11)</f>
        <v>1090.7999999981257</v>
      </c>
      <c r="AL20" s="147">
        <f ca="1">(AJ20-AJ19)*AK$10 * (3 - Данные!$A12 + Данные!$A11)</f>
        <v>280.00000000065484</v>
      </c>
      <c r="AM20" s="175">
        <f ca="1">IF(INDIRECT(ADDRESS(Данные!$A12,AM$1,1,1,"Данные"),1)=0,AM19,INDIRECT(ADDRESS(Данные!$A12,AM$1,1,1,"Данные"),1))</f>
        <v>36531.303100012599</v>
      </c>
      <c r="AN20" s="175">
        <f ca="1">IF(INDIRECT(ADDRESS(Данные!$A12,AN$1,1,1,"Данные"),1)=0,AN19,INDIRECT(ADDRESS(Данные!$A12,AN$1,1,1,"Данные"),1))</f>
        <v>8170.6468999966501</v>
      </c>
      <c r="AO20" s="147">
        <f ca="1">(AM20-AM19)*AO$10 * (3 - Данные!$A12 + Данные!$A11)</f>
        <v>794.39999998430721</v>
      </c>
      <c r="AP20" s="147">
        <f ca="1">(AN20-AN19)*AO$10 * (3 - Данные!$A12 + Данные!$A11)</f>
        <v>172.39999999947031</v>
      </c>
      <c r="AQ20" s="175">
        <f ca="1">IF(INDIRECT(ADDRESS(Данные!$A12,AQ$1,1,1,"Данные"),1)=0,AQ19,INDIRECT(ADDRESS(Данные!$A12,AQ$1,1,1,"Данные"),1))</f>
        <v>1586.4103</v>
      </c>
      <c r="AR20" s="175">
        <f ca="1">IF(INDIRECT(ADDRESS(Данные!$A12,AR$1,1,1,"Данные"),1)=0,AR19,INDIRECT(ADDRESS(Данные!$A12,AR$1,1,1,"Данные"),1))</f>
        <v>835.56060000000002</v>
      </c>
      <c r="AS20" s="147">
        <f ca="1">(AQ20-AQ19)*AS$10 * (3 - Данные!$A12 + Данные!$A11)</f>
        <v>28.079999999999927</v>
      </c>
      <c r="AT20" s="147">
        <f ca="1">(AR20-AR19)*AS$10 * (3 - Данные!$A12 + Данные!$A11)</f>
        <v>6.1000000000149157</v>
      </c>
      <c r="AU20" s="175">
        <f ca="1">IF(INDIRECT(ADDRESS(Данные!$A12,AU$1,1,1,"Данные"),1)=0,AU19,INDIRECT(ADDRESS(Данные!$A12,AU$1,1,1,"Данные"),1))</f>
        <v>24238.781299999999</v>
      </c>
      <c r="AV20" s="175">
        <f ca="1">IF(INDIRECT(ADDRESS(Данные!$A12,AV$1,1,1,"Данные"),1)=0,AV19,INDIRECT(ADDRESS(Данные!$A12,AV$1,1,1,"Данные"),1))</f>
        <v>8471.8459000000003</v>
      </c>
      <c r="AW20" s="147">
        <f ca="1">(AU20-AU19)*AW$10 * (3 - Данные!$A12 + Данные!$A11)</f>
        <v>560.09999999878346</v>
      </c>
      <c r="AX20" s="304">
        <f ca="1">(AV20-AV19)*AW$10 * (3 - Данные!$A12 + Данные!$A11)</f>
        <v>74.500000000625732</v>
      </c>
      <c r="AY20" s="145">
        <f ca="1">INDIRECT(ADDRESS(Данные!$A12,4,1,1,"Данные"), 1)</f>
        <v>44545.208333333336</v>
      </c>
      <c r="AZ20" s="175">
        <f ca="1">IF(INDIRECT(ADDRESS(Данные!$A12,AZ$1,1,1,"Данные"),1)=0,AZ19,INDIRECT(ADDRESS(Данные!$A12,AZ$1,1,1,"Данные"),1))</f>
        <v>6590.1886999999997</v>
      </c>
      <c r="BA20" s="175">
        <f ca="1">IF(INDIRECT(ADDRESS(Данные!$A12,BA$1,1,1,"Данные"),1)=0,BA19,INDIRECT(ADDRESS(Данные!$A12,BA$1,1,1,"Данные"),1))</f>
        <v>4075.7125999999998</v>
      </c>
      <c r="BB20" s="147">
        <f ca="1">(AZ20-AZ19)*BB$10 * (3 - Данные!$A12 + Данные!$A11)</f>
        <v>5.0599999998667045</v>
      </c>
      <c r="BC20" s="304">
        <f ca="1">(BA20-BA19)*BB$10 * (3 - Данные!$A12 + Данные!$A11)</f>
        <v>6.0399999999390275</v>
      </c>
      <c r="BD20" s="139"/>
      <c r="BE20" s="148"/>
      <c r="BF20" s="147"/>
      <c r="BG20" s="304"/>
      <c r="BH20" s="309">
        <f t="shared" ca="1" si="0"/>
        <v>44545.208333333336</v>
      </c>
      <c r="BI20" s="315">
        <f t="shared" ca="1" si="1"/>
        <v>7285.5066663854359</v>
      </c>
      <c r="BJ20" s="305">
        <f t="shared" ca="1" si="2"/>
        <v>1880.5066666792754</v>
      </c>
    </row>
    <row r="21" spans="1:73" s="144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11926.8025666709</v>
      </c>
      <c r="C21" s="175">
        <f ca="1">IF(INDIRECT(ADDRESS(Данные!$A13,C$1,1,1,"Данные"),1)=0,C20,INDIRECT(ADDRESS(Данные!$A13,C$1,1,1,"Данные"),1))</f>
        <v>3499.5702666654702</v>
      </c>
      <c r="D21" s="176">
        <f ca="1">(B21-B20)*D$10 * (3 - Данные!$A13 + Данные!$A12)</f>
        <v>360.80000000220025</v>
      </c>
      <c r="E21" s="176">
        <f ca="1">(C21-C20)*D$10 * (3 - Данные!$A13 + Данные!$A12)</f>
        <v>67.733333320575184</v>
      </c>
      <c r="F21" s="175">
        <f ca="1">IF(INDIRECT(ADDRESS(Данные!$A13,F$1,1,1,"Данные"),1)=0,F20,INDIRECT(ADDRESS(Данные!$A13,F$1,1,1,"Данные"),1))</f>
        <v>3097.79539999907</v>
      </c>
      <c r="G21" s="175">
        <f ca="1">IF(INDIRECT(ADDRESS(Данные!$A13,G$1,1,1,"Данные"),1)=0,G20,INDIRECT(ADDRESS(Данные!$A13,G$1,1,1,"Данные"),1))</f>
        <v>1446.5761999994099</v>
      </c>
      <c r="H21" s="176">
        <f ca="1">(F21-F20)*H$10 * (3 - Данные!$A13 + Данные!$A12)</f>
        <v>1369.1999999991822</v>
      </c>
      <c r="I21" s="176">
        <f ca="1">(G21-G20)*H$10 * (3 - Данные!$A13 + Данные!$A12)</f>
        <v>547.99999999977445</v>
      </c>
      <c r="J21" s="175">
        <f ca="1">IF(INDIRECT(ADDRESS(Данные!$A13,J$1,1,1,"Данные"),1)=0,J20,INDIRECT(ADDRESS(Данные!$A13,J$1,1,1,"Данные"),1))</f>
        <v>2451.2595000013698</v>
      </c>
      <c r="K21" s="175">
        <f ca="1">IF(INDIRECT(ADDRESS(Данные!$A13,K$1,1,1,"Данные"),1)=0,K20,INDIRECT(ADDRESS(Данные!$A13,K$1,1,1,"Данные"),1))</f>
        <v>906.82210000034604</v>
      </c>
      <c r="L21" s="176">
        <f ca="1">(J21-J20)*L$10 * (3 - Данные!$A13 + Данные!$A12)</f>
        <v>96.800000039365841</v>
      </c>
      <c r="M21" s="176">
        <f ca="1">(K21-K20)*L$10 * (3 - Данные!$A13 + Данные!$A12)</f>
        <v>52.000000000134605</v>
      </c>
      <c r="N21" s="175">
        <f ca="1">IF(INDIRECT(ADDRESS(Данные!$A13,N$1,1,1,"Данные"),1)=0,N20,INDIRECT(ADDRESS(Данные!$A13,N$1,1,1,"Данные"),1))</f>
        <v>15818.153499996601</v>
      </c>
      <c r="O21" s="175">
        <f ca="1">IF(INDIRECT(ADDRESS(Данные!$A13,O$1,1,1,"Данные"),1)=0,O20,INDIRECT(ADDRESS(Данные!$A13,O$1,1,1,"Данные"),1))</f>
        <v>6276.6938000027603</v>
      </c>
      <c r="P21" s="176">
        <f ca="1">(N21-N20)*P$10 * (3 - Данные!$A13 + Данные!$A12)</f>
        <v>862.00000000098953</v>
      </c>
      <c r="Q21" s="176">
        <f ca="1">(O21-O20)*P$10 * (3 - Данные!$A13 + Данные!$A12)</f>
        <v>317.99999996292172</v>
      </c>
      <c r="R21" s="175">
        <f ca="1">IF(INDIRECT(ADDRESS(Данные!$A13,R$1,1,1,"Данные"),1)=0,R20,INDIRECT(ADDRESS(Данные!$A13,R$1,1,1,"Данные"),1))</f>
        <v>4118.0453999995998</v>
      </c>
      <c r="S21" s="175">
        <f ca="1">IF(INDIRECT(ADDRESS(Данные!$A13,S$1,1,1,"Данные"),1)=0,S20,INDIRECT(ADDRESS(Данные!$A13,S$1,1,1,"Данные"),1))</f>
        <v>845.77679999968598</v>
      </c>
      <c r="T21" s="176">
        <f ca="1">(R21-R20)*T$10 * (3 - Данные!$A13 + Данные!$A12)</f>
        <v>758.79999999961001</v>
      </c>
      <c r="U21" s="176">
        <f ca="1">(S21-S20)*T$10 * (3 - Данные!$A13 + Данные!$A12)</f>
        <v>113.19999999977881</v>
      </c>
      <c r="V21" s="175">
        <f ca="1">IF(INDIRECT(ADDRESS(Данные!$A13,V$1,1,1,"Данные"),1)=0,V20,INDIRECT(ADDRESS(Данные!$A13,V$1,1,1,"Данные"),1))</f>
        <v>10349.079400005799</v>
      </c>
      <c r="W21" s="175">
        <f ca="1">IF(INDIRECT(ADDRESS(Данные!$A13,W$1,1,1,"Данные"),1)=0,W20,INDIRECT(ADDRESS(Данные!$A13,W$1,1,1,"Данные"),1))</f>
        <v>4744.6230000006099</v>
      </c>
      <c r="X21" s="176">
        <f ca="1">(V21-V20)*X$10 * (3 - Данные!$A13 + Данные!$A12)</f>
        <v>390.39999999658903</v>
      </c>
      <c r="Y21" s="176">
        <f ca="1">(W21-W20)*X$10 * (3 - Данные!$A13 + Данные!$A12)</f>
        <v>75.600000000122236</v>
      </c>
      <c r="Z21" s="145">
        <f ca="1">INDIRECT(ADDRESS(Данные!$A13,4,1,1,"Данные"), 1)</f>
        <v>44545.25</v>
      </c>
      <c r="AA21" s="175">
        <f ca="1">IF(INDIRECT(ADDRESS(Данные!$A13,AA$1,1,1,"Данные"),1)=0,AA20,INDIRECT(ADDRESS(Данные!$A13,AA$1,1,1,"Данные"),1))</f>
        <v>767.49679999984801</v>
      </c>
      <c r="AB21" s="175">
        <f ca="1">IF(INDIRECT(ADDRESS(Данные!$A13,AB$1,1,1,"Данные"),1)=0,AB20,INDIRECT(ADDRESS(Данные!$A13,AB$1,1,1,"Данные"),1))</f>
        <v>275.97330000018701</v>
      </c>
      <c r="AC21" s="147">
        <f ca="1">(AA21-AA20)*AC$10 * (3 - Данные!$A13 + Данные!$A12)</f>
        <v>0</v>
      </c>
      <c r="AD21" s="147">
        <f ca="1">(AB21-AB20)*AC$10 * (3 - Данные!$A13 + Данные!$A12)</f>
        <v>0</v>
      </c>
      <c r="AE21" s="175">
        <f ca="1">IF(INDIRECT(ADDRESS(Данные!$A13,AE$1,1,1,"Данные"),1)=0,AE20,INDIRECT(ADDRESS(Данные!$A13,AE$1,1,1,"Данные"),1))</f>
        <v>8986.82060000608</v>
      </c>
      <c r="AF21" s="175">
        <f ca="1">IF(INDIRECT(ADDRESS(Данные!$A13,AF$1,1,1,"Данные"),1)=0,AF20,INDIRECT(ADDRESS(Данные!$A13,AF$1,1,1,"Данные"),1))</f>
        <v>1913.42700000016</v>
      </c>
      <c r="AG21" s="176">
        <f ca="1">(AE21-AE20)*AG$10 * (3 - Данные!$A13 + Данные!$A12)</f>
        <v>1137.9999999990105</v>
      </c>
      <c r="AH21" s="176">
        <f ca="1">(AF21-AF20)*AG$10 * (3 - Данные!$A13 + Данные!$A12)</f>
        <v>199.20000000001892</v>
      </c>
      <c r="AI21" s="175">
        <f ca="1">IF(INDIRECT(ADDRESS(Данные!$A13,AI$1,1,1,"Данные"),1)=0,AI20,INDIRECT(ADDRESS(Данные!$A13,AI$1,1,1,"Данные"),1))</f>
        <v>10571.907000002901</v>
      </c>
      <c r="AJ21" s="175">
        <f ca="1">IF(INDIRECT(ADDRESS(Данные!$A13,AJ$1,1,1,"Данные"),1)=0,AJ20,INDIRECT(ADDRESS(Данные!$A13,AJ$1,1,1,"Данные"),1))</f>
        <v>2657.0281999997701</v>
      </c>
      <c r="AK21" s="147">
        <f ca="1">(AI21-AI20)*AK$10 * (3 - Данные!$A13 + Данные!$A12)</f>
        <v>1120.0000000026193</v>
      </c>
      <c r="AL21" s="147">
        <f ca="1">(AJ21-AJ20)*AK$10 * (3 - Данные!$A13 + Данные!$A12)</f>
        <v>281.6000000002532</v>
      </c>
      <c r="AM21" s="175">
        <f ca="1">IF(INDIRECT(ADDRESS(Данные!$A13,AM$1,1,1,"Данные"),1)=0,AM20,INDIRECT(ADDRESS(Данные!$A13,AM$1,1,1,"Данные"),1))</f>
        <v>36531.5116000126</v>
      </c>
      <c r="AN21" s="175">
        <f ca="1">IF(INDIRECT(ADDRESS(Данные!$A13,AN$1,1,1,"Данные"),1)=0,AN20,INDIRECT(ADDRESS(Данные!$A13,AN$1,1,1,"Данные"),1))</f>
        <v>8170.6887999966502</v>
      </c>
      <c r="AO21" s="147">
        <f ca="1">(AM21-AM20)*AO$10 * (3 - Данные!$A13 + Данные!$A12)</f>
        <v>834.00000000256114</v>
      </c>
      <c r="AP21" s="147">
        <f ca="1">(AN21-AN20)*AO$10 * (3 - Данные!$A13 + Данные!$A12)</f>
        <v>167.60000000067521</v>
      </c>
      <c r="AQ21" s="175">
        <f ca="1">IF(INDIRECT(ADDRESS(Данные!$A13,AQ$1,1,1,"Данные"),1)=0,AQ20,INDIRECT(ADDRESS(Данные!$A13,AQ$1,1,1,"Данные"),1))</f>
        <v>1586.5500999999999</v>
      </c>
      <c r="AR21" s="175">
        <f ca="1">IF(INDIRECT(ADDRESS(Данные!$A13,AR$1,1,1,"Данные"),1)=0,AR20,INDIRECT(ADDRESS(Данные!$A13,AR$1,1,1,"Данные"),1))</f>
        <v>835.59079999999994</v>
      </c>
      <c r="AS21" s="147">
        <f ca="1">(AQ21-AQ20)*AS$10 * (3 - Данные!$A13 + Данные!$A12)</f>
        <v>27.959999999984575</v>
      </c>
      <c r="AT21" s="147">
        <f ca="1">(AR21-AR20)*AS$10 * (3 - Данные!$A13 + Данные!$A12)</f>
        <v>6.0399999999845022</v>
      </c>
      <c r="AU21" s="175">
        <f ca="1">IF(INDIRECT(ADDRESS(Данные!$A13,AU$1,1,1,"Данные"),1)=0,AU20,INDIRECT(ADDRESS(Данные!$A13,AU$1,1,1,"Данные"),1))</f>
        <v>24239.358100000001</v>
      </c>
      <c r="AV21" s="175">
        <f ca="1">IF(INDIRECT(ADDRESS(Данные!$A13,AV$1,1,1,"Данные"),1)=0,AV20,INDIRECT(ADDRESS(Данные!$A13,AV$1,1,1,"Данные"),1))</f>
        <v>8471.9217000000008</v>
      </c>
      <c r="AW21" s="147">
        <f ca="1">(AU21-AU20)*AW$10 * (3 - Данные!$A13 + Данные!$A12)</f>
        <v>576.8000000025495</v>
      </c>
      <c r="AX21" s="304">
        <f ca="1">(AV21-AV20)*AW$10 * (3 - Данные!$A13 + Данные!$A12)</f>
        <v>75.800000000526779</v>
      </c>
      <c r="AY21" s="145">
        <f ca="1">INDIRECT(ADDRESS(Данные!$A13,4,1,1,"Данные"), 1)</f>
        <v>44545.25</v>
      </c>
      <c r="AZ21" s="175">
        <f ca="1">IF(INDIRECT(ADDRESS(Данные!$A13,AZ$1,1,1,"Данные"),1)=0,AZ20,INDIRECT(ADDRESS(Данные!$A13,AZ$1,1,1,"Данные"),1))</f>
        <v>6590.2148999999999</v>
      </c>
      <c r="BA21" s="175">
        <f ca="1">IF(INDIRECT(ADDRESS(Данные!$A13,BA$1,1,1,"Данные"),1)=0,BA20,INDIRECT(ADDRESS(Данные!$A13,BA$1,1,1,"Данные"),1))</f>
        <v>4075.7422000000001</v>
      </c>
      <c r="BB21" s="147">
        <f ca="1">(AZ21-AZ20)*BB$10 * (3 - Данные!$A13 + Данные!$A12)</f>
        <v>5.2400000000488944</v>
      </c>
      <c r="BC21" s="304">
        <f ca="1">(BA21-BA20)*BB$10 * (3 - Данные!$A13 + Данные!$A12)</f>
        <v>5.9200000000600994</v>
      </c>
      <c r="BD21" s="139"/>
      <c r="BE21" s="148"/>
      <c r="BF21" s="147"/>
      <c r="BG21" s="304"/>
      <c r="BH21" s="309">
        <f t="shared" ca="1" si="0"/>
        <v>44545.25</v>
      </c>
      <c r="BI21" s="315">
        <f t="shared" ca="1" si="1"/>
        <v>7540.0000000447108</v>
      </c>
      <c r="BJ21" s="305">
        <f t="shared" ca="1" si="2"/>
        <v>1910.6933332848257</v>
      </c>
    </row>
    <row r="22" spans="1:73" s="144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11926.892833337601</v>
      </c>
      <c r="C22" s="175">
        <f ca="1">IF(INDIRECT(ADDRESS(Данные!$A14,C$1,1,1,"Данные"),1)=0,C21,INDIRECT(ADDRESS(Данные!$A14,C$1,1,1,"Данные"),1))</f>
        <v>3499.5880666654698</v>
      </c>
      <c r="D22" s="176">
        <f ca="1">(B22-B21)*D$10 * (3 - Данные!$A14 + Данные!$A13)</f>
        <v>361.06666680279886</v>
      </c>
      <c r="E22" s="176">
        <f ca="1">(C22-C21)*D$10 * (3 - Данные!$A14 + Данные!$A13)</f>
        <v>71.199999998498242</v>
      </c>
      <c r="F22" s="175">
        <f ca="1">IF(INDIRECT(ADDRESS(Данные!$A14,F$1,1,1,"Данные"),1)=0,F21,INDIRECT(ADDRESS(Данные!$A14,F$1,1,1,"Данные"),1))</f>
        <v>3098.1263999990701</v>
      </c>
      <c r="G22" s="175">
        <f ca="1">IF(INDIRECT(ADDRESS(Данные!$A14,G$1,1,1,"Данные"),1)=0,G21,INDIRECT(ADDRESS(Данные!$A14,G$1,1,1,"Данные"),1))</f>
        <v>1446.7078999994101</v>
      </c>
      <c r="H22" s="176">
        <f ca="1">(F22-F21)*H$10 * (3 - Данные!$A14 + Данные!$A13)</f>
        <v>1324.0000000005239</v>
      </c>
      <c r="I22" s="176">
        <f ca="1">(G22-G21)*H$10 * (3 - Данные!$A14 + Данные!$A13)</f>
        <v>526.80000000054861</v>
      </c>
      <c r="J22" s="175">
        <f ca="1">IF(INDIRECT(ADDRESS(Данные!$A14,J$1,1,1,"Данные"),1)=0,J21,INDIRECT(ADDRESS(Данные!$A14,J$1,1,1,"Данные"),1))</f>
        <v>2451.2833000013702</v>
      </c>
      <c r="K22" s="175">
        <f ca="1">IF(INDIRECT(ADDRESS(Данные!$A14,K$1,1,1,"Данные"),1)=0,K21,INDIRECT(ADDRESS(Данные!$A14,K$1,1,1,"Данные"),1))</f>
        <v>906.83460000034597</v>
      </c>
      <c r="L22" s="176">
        <f ca="1">(J22-J21)*L$10 * (3 - Данные!$A14 + Данные!$A13)</f>
        <v>95.200000001568696</v>
      </c>
      <c r="M22" s="176">
        <f ca="1">(K22-K21)*L$10 * (3 - Данные!$A14 + Данные!$A13)</f>
        <v>49.999999999727152</v>
      </c>
      <c r="N22" s="175">
        <f ca="1">IF(INDIRECT(ADDRESS(Данные!$A14,N$1,1,1,"Данные"),1)=0,N21,INDIRECT(ADDRESS(Данные!$A14,N$1,1,1,"Данные"),1))</f>
        <v>15818.3822999966</v>
      </c>
      <c r="O22" s="175">
        <f ca="1">IF(INDIRECT(ADDRESS(Данные!$A14,O$1,1,1,"Данные"),1)=0,O21,INDIRECT(ADDRESS(Данные!$A14,O$1,1,1,"Данные"),1))</f>
        <v>6276.76560000277</v>
      </c>
      <c r="P22" s="176">
        <f ca="1">(N22-N21)*P$10 * (3 - Данные!$A14 + Данные!$A13)</f>
        <v>915.19999999582069</v>
      </c>
      <c r="Q22" s="176">
        <f ca="1">(O22-O21)*P$10 * (3 - Данные!$A14 + Данные!$A13)</f>
        <v>287.20000003886526</v>
      </c>
      <c r="R22" s="175">
        <f ca="1">IF(INDIRECT(ADDRESS(Данные!$A14,R$1,1,1,"Данные"),1)=0,R21,INDIRECT(ADDRESS(Данные!$A14,R$1,1,1,"Данные"),1))</f>
        <v>4118.2535999995998</v>
      </c>
      <c r="S22" s="175">
        <f ca="1">IF(INDIRECT(ADDRESS(Данные!$A14,S$1,1,1,"Данные"),1)=0,S21,INDIRECT(ADDRESS(Данные!$A14,S$1,1,1,"Данные"),1))</f>
        <v>845.80529999968599</v>
      </c>
      <c r="T22" s="176">
        <f ca="1">(R22-R21)*T$10 * (3 - Данные!$A14 + Данные!$A13)</f>
        <v>832.80000000013388</v>
      </c>
      <c r="U22" s="176">
        <f ca="1">(S22-S21)*T$10 * (3 - Данные!$A14 + Данные!$A13)</f>
        <v>114.00000000003274</v>
      </c>
      <c r="V22" s="175">
        <f ca="1">IF(INDIRECT(ADDRESS(Данные!$A14,V$1,1,1,"Данные"),1)=0,V21,INDIRECT(ADDRESS(Данные!$A14,V$1,1,1,"Данные"),1))</f>
        <v>10349.189800005801</v>
      </c>
      <c r="W22" s="175">
        <f ca="1">IF(INDIRECT(ADDRESS(Данные!$A14,W$1,1,1,"Данные"),1)=0,W21,INDIRECT(ADDRESS(Данные!$A14,W$1,1,1,"Данные"),1))</f>
        <v>4744.64060000061</v>
      </c>
      <c r="X22" s="176">
        <f ca="1">(V22-V21)*X$10 * (3 - Данные!$A14 + Данные!$A13)</f>
        <v>441.60000000556465</v>
      </c>
      <c r="Y22" s="176">
        <f ca="1">(W22-W21)*X$10 * (3 - Данные!$A14 + Данные!$A13)</f>
        <v>70.400000000518048</v>
      </c>
      <c r="Z22" s="145">
        <f ca="1">INDIRECT(ADDRESS(Данные!$A14,4,1,1,"Данные"), 1)</f>
        <v>44545.291666666664</v>
      </c>
      <c r="AA22" s="175">
        <f ca="1">IF(INDIRECT(ADDRESS(Данные!$A14,AA$1,1,1,"Данные"),1)=0,AA21,INDIRECT(ADDRESS(Данные!$A14,AA$1,1,1,"Данные"),1))</f>
        <v>767.49679999984801</v>
      </c>
      <c r="AB22" s="175">
        <f ca="1">IF(INDIRECT(ADDRESS(Данные!$A14,AB$1,1,1,"Данные"),1)=0,AB21,INDIRECT(ADDRESS(Данные!$A14,AB$1,1,1,"Данные"),1))</f>
        <v>275.97330000018701</v>
      </c>
      <c r="AC22" s="147">
        <f ca="1">(AA22-AA21)*AC$10 * (3 - Данные!$A14 + Данные!$A13)</f>
        <v>0</v>
      </c>
      <c r="AD22" s="147">
        <f ca="1">(AB22-AB21)*AC$10 * (3 - Данные!$A14 + Данные!$A13)</f>
        <v>0</v>
      </c>
      <c r="AE22" s="175">
        <f ca="1">IF(INDIRECT(ADDRESS(Данные!$A14,AE$1,1,1,"Данные"),1)=0,AE21,INDIRECT(ADDRESS(Данные!$A14,AE$1,1,1,"Данные"),1))</f>
        <v>8987.1375000060798</v>
      </c>
      <c r="AF22" s="175">
        <f ca="1">IF(INDIRECT(ADDRESS(Данные!$A14,AF$1,1,1,"Данные"),1)=0,AF21,INDIRECT(ADDRESS(Данные!$A14,AF$1,1,1,"Данные"),1))</f>
        <v>1913.4773000001601</v>
      </c>
      <c r="AG22" s="176">
        <f ca="1">(AE22-AE21)*AG$10 * (3 - Данные!$A14 + Данные!$A13)</f>
        <v>1267.59999999922</v>
      </c>
      <c r="AH22" s="176">
        <f ca="1">(AF22-AF21)*AG$10 * (3 - Данные!$A14 + Данные!$A13)</f>
        <v>201.20000000042637</v>
      </c>
      <c r="AI22" s="175">
        <f ca="1">IF(INDIRECT(ADDRESS(Данные!$A14,AI$1,1,1,"Данные"),1)=0,AI21,INDIRECT(ADDRESS(Данные!$A14,AI$1,1,1,"Данные"),1))</f>
        <v>10572.242100002901</v>
      </c>
      <c r="AJ22" s="175">
        <f ca="1">IF(INDIRECT(ADDRESS(Данные!$A14,AJ$1,1,1,"Данные"),1)=0,AJ21,INDIRECT(ADDRESS(Данные!$A14,AJ$1,1,1,"Данные"),1))</f>
        <v>2657.0958999997702</v>
      </c>
      <c r="AK22" s="147">
        <f ca="1">(AI22-AI21)*AK$10 * (3 - Данные!$A14 + Данные!$A13)</f>
        <v>1340.4000000009546</v>
      </c>
      <c r="AL22" s="147">
        <f ca="1">(AJ22-AJ21)*AK$10 * (3 - Данные!$A14 + Данные!$A13)</f>
        <v>270.80000000023574</v>
      </c>
      <c r="AM22" s="175">
        <f ca="1">IF(INDIRECT(ADDRESS(Данные!$A14,AM$1,1,1,"Данные"),1)=0,AM21,INDIRECT(ADDRESS(Данные!$A14,AM$1,1,1,"Данные"),1))</f>
        <v>36531.770600012598</v>
      </c>
      <c r="AN22" s="175">
        <f ca="1">IF(INDIRECT(ADDRESS(Данные!$A14,AN$1,1,1,"Данные"),1)=0,AN21,INDIRECT(ADDRESS(Данные!$A14,AN$1,1,1,"Данные"),1))</f>
        <v>8170.7312999966498</v>
      </c>
      <c r="AO22" s="147">
        <f ca="1">(AM22-AM21)*AO$10 * (3 - Данные!$A14 + Данные!$A13)</f>
        <v>1035.9999999927823</v>
      </c>
      <c r="AP22" s="147">
        <f ca="1">(AN22-AN21)*AO$10 * (3 - Данные!$A14 + Данные!$A13)</f>
        <v>169.99999999825377</v>
      </c>
      <c r="AQ22" s="175">
        <f ca="1">IF(INDIRECT(ADDRESS(Данные!$A14,AQ$1,1,1,"Данные"),1)=0,AQ21,INDIRECT(ADDRESS(Данные!$A14,AQ$1,1,1,"Данные"),1))</f>
        <v>1586.6938</v>
      </c>
      <c r="AR22" s="175">
        <f ca="1">IF(INDIRECT(ADDRESS(Данные!$A14,AR$1,1,1,"Данные"),1)=0,AR21,INDIRECT(ADDRESS(Данные!$A14,AR$1,1,1,"Данные"),1))</f>
        <v>835.62339999999995</v>
      </c>
      <c r="AS22" s="147">
        <f ca="1">(AQ22-AQ21)*AS$10 * (3 - Данные!$A14 + Данные!$A13)</f>
        <v>28.740000000016153</v>
      </c>
      <c r="AT22" s="147">
        <f ca="1">(AR22-AR21)*AS$10 * (3 - Данные!$A14 + Данные!$A13)</f>
        <v>6.5200000000004366</v>
      </c>
      <c r="AU22" s="175">
        <f ca="1">IF(INDIRECT(ADDRESS(Данные!$A14,AU$1,1,1,"Данные"),1)=0,AU21,INDIRECT(ADDRESS(Данные!$A14,AU$1,1,1,"Данные"),1))</f>
        <v>24239.907999999999</v>
      </c>
      <c r="AV22" s="175">
        <f ca="1">IF(INDIRECT(ADDRESS(Данные!$A14,AV$1,1,1,"Данные"),1)=0,AV21,INDIRECT(ADDRESS(Данные!$A14,AV$1,1,1,"Данные"),1))</f>
        <v>8471.9948999999997</v>
      </c>
      <c r="AW22" s="147">
        <f ca="1">(AU22-AU21)*AW$10 * (3 - Данные!$A14 + Данные!$A13)</f>
        <v>549.89999999816064</v>
      </c>
      <c r="AX22" s="304">
        <f ca="1">(AV22-AV21)*AW$10 * (3 - Данные!$A14 + Данные!$A13)</f>
        <v>73.199999998905696</v>
      </c>
      <c r="AY22" s="145">
        <f ca="1">INDIRECT(ADDRESS(Данные!$A14,4,1,1,"Данные"), 1)</f>
        <v>44545.291666666664</v>
      </c>
      <c r="AZ22" s="175">
        <f ca="1">IF(INDIRECT(ADDRESS(Данные!$A14,AZ$1,1,1,"Данные"),1)=0,AZ21,INDIRECT(ADDRESS(Данные!$A14,AZ$1,1,1,"Данные"),1))</f>
        <v>6590.2398000000003</v>
      </c>
      <c r="BA22" s="175">
        <f ca="1">IF(INDIRECT(ADDRESS(Данные!$A14,BA$1,1,1,"Данные"),1)=0,BA21,INDIRECT(ADDRESS(Данные!$A14,BA$1,1,1,"Данные"),1))</f>
        <v>4075.7694999999999</v>
      </c>
      <c r="BB22" s="147">
        <f ca="1">(AZ22-AZ21)*BB$10 * (3 - Данные!$A14 + Данные!$A13)</f>
        <v>4.980000000068685</v>
      </c>
      <c r="BC22" s="304">
        <f ca="1">(BA22-BA21)*BB$10 * (3 - Данные!$A14 + Данные!$A13)</f>
        <v>5.4599999999481952</v>
      </c>
      <c r="BD22" s="139"/>
      <c r="BE22" s="148"/>
      <c r="BF22" s="147"/>
      <c r="BG22" s="304"/>
      <c r="BH22" s="309">
        <f t="shared" ca="1" si="0"/>
        <v>44545.291666666664</v>
      </c>
      <c r="BI22" s="315">
        <f t="shared" ca="1" si="1"/>
        <v>8197.486666797613</v>
      </c>
      <c r="BJ22" s="305">
        <f t="shared" ca="1" si="2"/>
        <v>1846.7800000359603</v>
      </c>
    </row>
    <row r="23" spans="1:73" s="144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11926.9894333376</v>
      </c>
      <c r="C23" s="175">
        <f ca="1">IF(INDIRECT(ADDRESS(Данные!$A15,C$1,1,1,"Данные"),1)=0,C22,INDIRECT(ADDRESS(Данные!$A15,C$1,1,1,"Данные"),1))</f>
        <v>3499.6081333321399</v>
      </c>
      <c r="D23" s="176">
        <f ca="1">(B23-B22)*D$10 * (3 - Данные!$A15 + Данные!$A14)</f>
        <v>386.39999999577412</v>
      </c>
      <c r="E23" s="176">
        <f ca="1">(C23-C22)*D$10 * (3 - Данные!$A15 + Данные!$A14)</f>
        <v>80.266666680472554</v>
      </c>
      <c r="F23" s="175">
        <f ca="1">IF(INDIRECT(ADDRESS(Данные!$A15,F$1,1,1,"Данные"),1)=0,F22,INDIRECT(ADDRESS(Данные!$A15,F$1,1,1,"Данные"),1))</f>
        <v>3098.46669999907</v>
      </c>
      <c r="G23" s="175">
        <f ca="1">IF(INDIRECT(ADDRESS(Данные!$A15,G$1,1,1,"Данные"),1)=0,G22,INDIRECT(ADDRESS(Данные!$A15,G$1,1,1,"Данные"),1))</f>
        <v>1446.83959999941</v>
      </c>
      <c r="H23" s="176">
        <f ca="1">(F23-F22)*H$10 * (3 - Данные!$A15 + Данные!$A14)</f>
        <v>1361.1999999993714</v>
      </c>
      <c r="I23" s="176">
        <f ca="1">(G23-G22)*H$10 * (3 - Данные!$A15 + Данные!$A14)</f>
        <v>526.79999999963911</v>
      </c>
      <c r="J23" s="175">
        <f ca="1">IF(INDIRECT(ADDRESS(Данные!$A15,J$1,1,1,"Данные"),1)=0,J22,INDIRECT(ADDRESS(Данные!$A15,J$1,1,1,"Данные"),1))</f>
        <v>2451.30570000137</v>
      </c>
      <c r="K23" s="175">
        <f ca="1">IF(INDIRECT(ADDRESS(Данные!$A15,K$1,1,1,"Данные"),1)=0,K22,INDIRECT(ADDRESS(Данные!$A15,K$1,1,1,"Данные"),1))</f>
        <v>906.84630000034599</v>
      </c>
      <c r="L23" s="176">
        <f ca="1">(J23-J22)*L$10 * (3 - Данные!$A15 + Данные!$A14)</f>
        <v>89.599999999336433</v>
      </c>
      <c r="M23" s="176">
        <f ca="1">(K23-K22)*L$10 * (3 - Данные!$A15 + Данные!$A14)</f>
        <v>46.80000000007567</v>
      </c>
      <c r="N23" s="175">
        <f ca="1">IF(INDIRECT(ADDRESS(Данные!$A15,N$1,1,1,"Данные"),1)=0,N22,INDIRECT(ADDRESS(Данные!$A15,N$1,1,1,"Данные"),1))</f>
        <v>15818.596399996601</v>
      </c>
      <c r="O23" s="175">
        <f ca="1">IF(INDIRECT(ADDRESS(Данные!$A15,O$1,1,1,"Данные"),1)=0,O22,INDIRECT(ADDRESS(Данные!$A15,O$1,1,1,"Данные"),1))</f>
        <v>6276.8382000027696</v>
      </c>
      <c r="P23" s="176">
        <f ca="1">(N23-N22)*P$10 * (3 - Данные!$A15 + Данные!$A14)</f>
        <v>856.40000000421423</v>
      </c>
      <c r="Q23" s="176">
        <f ca="1">(O23-O22)*P$10 * (3 - Данные!$A15 + Данные!$A14)</f>
        <v>290.39999999804422</v>
      </c>
      <c r="R23" s="175">
        <f ca="1">IF(INDIRECT(ADDRESS(Данные!$A15,R$1,1,1,"Данные"),1)=0,R22,INDIRECT(ADDRESS(Данные!$A15,R$1,1,1,"Данные"),1))</f>
        <v>4118.4676999996</v>
      </c>
      <c r="S23" s="175">
        <f ca="1">IF(INDIRECT(ADDRESS(Данные!$A15,S$1,1,1,"Данные"),1)=0,S22,INDIRECT(ADDRESS(Данные!$A15,S$1,1,1,"Данные"),1))</f>
        <v>845.83319999968603</v>
      </c>
      <c r="T23" s="176">
        <f ca="1">(R23-R22)*T$10 * (3 - Данные!$A15 + Данные!$A14)</f>
        <v>856.40000000057626</v>
      </c>
      <c r="U23" s="176">
        <f ca="1">(S23-S22)*T$10 * (3 - Данные!$A15 + Данные!$A14)</f>
        <v>111.60000000018044</v>
      </c>
      <c r="V23" s="175">
        <f ca="1">IF(INDIRECT(ADDRESS(Данные!$A15,V$1,1,1,"Данные"),1)=0,V22,INDIRECT(ADDRESS(Данные!$A15,V$1,1,1,"Данные"),1))</f>
        <v>10349.301700005801</v>
      </c>
      <c r="W23" s="175">
        <f ca="1">IF(INDIRECT(ADDRESS(Данные!$A15,W$1,1,1,"Данные"),1)=0,W22,INDIRECT(ADDRESS(Данные!$A15,W$1,1,1,"Данные"),1))</f>
        <v>4744.6569000006102</v>
      </c>
      <c r="X23" s="176">
        <f ca="1">(V23-V22)*X$10 * (3 - Данные!$A15 + Данные!$A14)</f>
        <v>447.59999999951106</v>
      </c>
      <c r="Y23" s="176">
        <f ca="1">(W23-W22)*X$10 * (3 - Данные!$A15 + Данные!$A14)</f>
        <v>65.20000000091386</v>
      </c>
      <c r="Z23" s="145">
        <f ca="1">INDIRECT(ADDRESS(Данные!$A15,4,1,1,"Данные"), 1)</f>
        <v>44545.333333333336</v>
      </c>
      <c r="AA23" s="175">
        <f ca="1">IF(INDIRECT(ADDRESS(Данные!$A15,AA$1,1,1,"Данные"),1)=0,AA22,INDIRECT(ADDRESS(Данные!$A15,AA$1,1,1,"Данные"),1))</f>
        <v>767.49679999984801</v>
      </c>
      <c r="AB23" s="175">
        <f ca="1">IF(INDIRECT(ADDRESS(Данные!$A15,AB$1,1,1,"Данные"),1)=0,AB22,INDIRECT(ADDRESS(Данные!$A15,AB$1,1,1,"Данные"),1))</f>
        <v>275.97330000018701</v>
      </c>
      <c r="AC23" s="147">
        <f ca="1">(AA23-AA22)*AC$10 * (3 - Данные!$A15 + Данные!$A14)</f>
        <v>0</v>
      </c>
      <c r="AD23" s="147">
        <f ca="1">(AB23-AB22)*AC$10 * (3 - Данные!$A15 + Данные!$A14)</f>
        <v>0</v>
      </c>
      <c r="AE23" s="175">
        <f ca="1">IF(INDIRECT(ADDRESS(Данные!$A15,AE$1,1,1,"Данные"),1)=0,AE22,INDIRECT(ADDRESS(Данные!$A15,AE$1,1,1,"Данные"),1))</f>
        <v>8987.5006000060803</v>
      </c>
      <c r="AF23" s="175">
        <f ca="1">IF(INDIRECT(ADDRESS(Данные!$A15,AF$1,1,1,"Данные"),1)=0,AF22,INDIRECT(ADDRESS(Данные!$A15,AF$1,1,1,"Данные"),1))</f>
        <v>1913.52830000016</v>
      </c>
      <c r="AG23" s="176">
        <f ca="1">(AE23-AE22)*AG$10 * (3 - Данные!$A15 + Данные!$A14)</f>
        <v>1452.4000000019441</v>
      </c>
      <c r="AH23" s="176">
        <f ca="1">(AF23-AF22)*AG$10 * (3 - Данные!$A15 + Данные!$A14)</f>
        <v>203.99999999972351</v>
      </c>
      <c r="AI23" s="175">
        <f ca="1">IF(INDIRECT(ADDRESS(Данные!$A15,AI$1,1,1,"Данные"),1)=0,AI22,INDIRECT(ADDRESS(Данные!$A15,AI$1,1,1,"Данные"),1))</f>
        <v>10572.638900002899</v>
      </c>
      <c r="AJ23" s="175">
        <f ca="1">IF(INDIRECT(ADDRESS(Данные!$A15,AJ$1,1,1,"Данные"),1)=0,AJ22,INDIRECT(ADDRESS(Данные!$A15,AJ$1,1,1,"Данные"),1))</f>
        <v>2657.1620999997699</v>
      </c>
      <c r="AK23" s="147">
        <f ca="1">(AI23-AI22)*AK$10 * (3 - Данные!$A15 + Данные!$A14)</f>
        <v>1587.1999999944819</v>
      </c>
      <c r="AL23" s="147">
        <f ca="1">(AJ23-AJ22)*AK$10 * (3 - Данные!$A15 + Данные!$A14)</f>
        <v>264.79999999901338</v>
      </c>
      <c r="AM23" s="175">
        <f ca="1">IF(INDIRECT(ADDRESS(Данные!$A15,AM$1,1,1,"Данные"),1)=0,AM22,INDIRECT(ADDRESS(Данные!$A15,AM$1,1,1,"Данные"),1))</f>
        <v>36532.088100012603</v>
      </c>
      <c r="AN23" s="175">
        <f ca="1">IF(INDIRECT(ADDRESS(Данные!$A15,AN$1,1,1,"Данные"),1)=0,AN22,INDIRECT(ADDRESS(Данные!$A15,AN$1,1,1,"Данные"),1))</f>
        <v>8170.7742999966504</v>
      </c>
      <c r="AO23" s="147">
        <f ca="1">(AM23-AM22)*AO$10 * (3 - Данные!$A15 + Данные!$A14)</f>
        <v>1270.0000000186265</v>
      </c>
      <c r="AP23" s="147">
        <f ca="1">(AN23-AN22)*AO$10 * (3 - Данные!$A15 + Данные!$A14)</f>
        <v>172.0000000022992</v>
      </c>
      <c r="AQ23" s="175">
        <f ca="1">IF(INDIRECT(ADDRESS(Данные!$A15,AQ$1,1,1,"Данные"),1)=0,AQ22,INDIRECT(ADDRESS(Данные!$A15,AQ$1,1,1,"Данные"),1))</f>
        <v>1586.8329000000001</v>
      </c>
      <c r="AR23" s="175">
        <f ca="1">IF(INDIRECT(ADDRESS(Данные!$A15,AR$1,1,1,"Данные"),1)=0,AR22,INDIRECT(ADDRESS(Данные!$A15,AR$1,1,1,"Данные"),1))</f>
        <v>835.65239999999994</v>
      </c>
      <c r="AS23" s="147">
        <f ca="1">(AQ23-AQ22)*AS$10 * (3 - Данные!$A15 + Данные!$A14)</f>
        <v>27.820000000019718</v>
      </c>
      <c r="AT23" s="147">
        <f ca="1">(AR23-AR22)*AS$10 * (3 - Данные!$A15 + Данные!$A14)</f>
        <v>5.7999999999992724</v>
      </c>
      <c r="AU23" s="175">
        <f ca="1">IF(INDIRECT(ADDRESS(Данные!$A15,AU$1,1,1,"Данные"),1)=0,AU22,INDIRECT(ADDRESS(Данные!$A15,AU$1,1,1,"Данные"),1))</f>
        <v>24240.446599999999</v>
      </c>
      <c r="AV23" s="175">
        <f ca="1">IF(INDIRECT(ADDRESS(Данные!$A15,AV$1,1,1,"Данные"),1)=0,AV22,INDIRECT(ADDRESS(Данные!$A15,AV$1,1,1,"Данные"),1))</f>
        <v>8472.0609999999997</v>
      </c>
      <c r="AW23" s="147">
        <f ca="1">(AU23-AU22)*AW$10 * (3 - Данные!$A15 + Данные!$A14)</f>
        <v>538.5999999998603</v>
      </c>
      <c r="AX23" s="304">
        <f ca="1">(AV23-AV22)*AW$10 * (3 - Данные!$A15 + Данные!$A14)</f>
        <v>66.100000000005821</v>
      </c>
      <c r="AY23" s="145">
        <f ca="1">INDIRECT(ADDRESS(Данные!$A15,4,1,1,"Данные"), 1)</f>
        <v>44545.333333333336</v>
      </c>
      <c r="AZ23" s="175">
        <f ca="1">IF(INDIRECT(ADDRESS(Данные!$A15,AZ$1,1,1,"Данные"),1)=0,AZ22,INDIRECT(ADDRESS(Данные!$A15,AZ$1,1,1,"Данные"),1))</f>
        <v>6590.2654000000002</v>
      </c>
      <c r="BA23" s="175">
        <f ca="1">IF(INDIRECT(ADDRESS(Данные!$A15,BA$1,1,1,"Данные"),1)=0,BA22,INDIRECT(ADDRESS(Данные!$A15,BA$1,1,1,"Данные"),1))</f>
        <v>4075.7919999999999</v>
      </c>
      <c r="BB23" s="147">
        <f ca="1">(AZ23-AZ22)*BB$10 * (3 - Данные!$A15 + Данные!$A14)</f>
        <v>5.1199999999880674</v>
      </c>
      <c r="BC23" s="304">
        <f ca="1">(BA23-BA22)*BB$10 * (3 - Данные!$A15 + Данные!$A14)</f>
        <v>4.500000000007276</v>
      </c>
      <c r="BD23" s="139"/>
      <c r="BE23" s="148"/>
      <c r="BF23" s="147"/>
      <c r="BG23" s="304"/>
      <c r="BH23" s="309">
        <f t="shared" ca="1" si="0"/>
        <v>44545.333333333336</v>
      </c>
      <c r="BI23" s="315">
        <f t="shared" ca="1" si="1"/>
        <v>8878.740000013704</v>
      </c>
      <c r="BJ23" s="305">
        <f t="shared" ca="1" si="2"/>
        <v>1838.2666666803743</v>
      </c>
    </row>
    <row r="24" spans="1:73" s="144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11927.1091000043</v>
      </c>
      <c r="C24" s="175">
        <f ca="1">IF(INDIRECT(ADDRESS(Данные!$A16,C$1,1,1,"Данные"),1)=0,C23,INDIRECT(ADDRESS(Данные!$A16,C$1,1,1,"Данные"),1))</f>
        <v>3499.66933333214</v>
      </c>
      <c r="D24" s="176">
        <f ca="1">(B24-B23)*D$10 * (3 - Данные!$A16 + Данные!$A15)</f>
        <v>478.66666680056369</v>
      </c>
      <c r="E24" s="176">
        <f ca="1">(C24-C23)*D$10 * (3 - Данные!$A16 + Данные!$A15)</f>
        <v>244.80000000039581</v>
      </c>
      <c r="F24" s="175">
        <f ca="1">IF(INDIRECT(ADDRESS(Данные!$A16,F$1,1,1,"Данные"),1)=0,F23,INDIRECT(ADDRESS(Данные!$A16,F$1,1,1,"Данные"),1))</f>
        <v>3098.8064999990702</v>
      </c>
      <c r="G24" s="175">
        <f ca="1">IF(INDIRECT(ADDRESS(Данные!$A16,G$1,1,1,"Данные"),1)=0,G23,INDIRECT(ADDRESS(Данные!$A16,G$1,1,1,"Данные"),1))</f>
        <v>1446.96889999941</v>
      </c>
      <c r="H24" s="176">
        <f ca="1">(F24-F23)*H$10 * (3 - Данные!$A16 + Данные!$A15)</f>
        <v>1359.2000000007829</v>
      </c>
      <c r="I24" s="176">
        <f ca="1">(G24-G23)*H$10 * (3 - Данные!$A16 + Данные!$A15)</f>
        <v>517.20000000022992</v>
      </c>
      <c r="J24" s="175">
        <f ca="1">IF(INDIRECT(ADDRESS(Данные!$A16,J$1,1,1,"Данные"),1)=0,J23,INDIRECT(ADDRESS(Данные!$A16,J$1,1,1,"Данные"),1))</f>
        <v>2451.33110000137</v>
      </c>
      <c r="K24" s="175">
        <f ca="1">IF(INDIRECT(ADDRESS(Данные!$A16,K$1,1,1,"Данные"),1)=0,K23,INDIRECT(ADDRESS(Данные!$A16,K$1,1,1,"Данные"),1))</f>
        <v>906.85810000034598</v>
      </c>
      <c r="L24" s="176">
        <f ca="1">(J24-J23)*L$10 * (3 - Данные!$A16 + Данные!$A15)</f>
        <v>101.59999999996217</v>
      </c>
      <c r="M24" s="176">
        <f ca="1">(K24-K23)*L$10 * (3 - Данные!$A16 + Данные!$A15)</f>
        <v>47.199999999975262</v>
      </c>
      <c r="N24" s="175">
        <f ca="1">IF(INDIRECT(ADDRESS(Данные!$A16,N$1,1,1,"Данные"),1)=0,N23,INDIRECT(ADDRESS(Данные!$A16,N$1,1,1,"Данные"),1))</f>
        <v>15818.7993999966</v>
      </c>
      <c r="O24" s="175">
        <f ca="1">IF(INDIRECT(ADDRESS(Данные!$A16,O$1,1,1,"Данные"),1)=0,O23,INDIRECT(ADDRESS(Данные!$A16,O$1,1,1,"Данные"),1))</f>
        <v>6276.9013000027699</v>
      </c>
      <c r="P24" s="176">
        <f ca="1">(N24-N23)*P$10 * (3 - Данные!$A16 + Данные!$A15)</f>
        <v>811.99999999807915</v>
      </c>
      <c r="Q24" s="176">
        <f ca="1">(O24-O23)*P$10 * (3 - Данные!$A16 + Данные!$A15)</f>
        <v>252.40000000121654</v>
      </c>
      <c r="R24" s="175">
        <f ca="1">IF(INDIRECT(ADDRESS(Данные!$A16,R$1,1,1,"Данные"),1)=0,R23,INDIRECT(ADDRESS(Данные!$A16,R$1,1,1,"Данные"),1))</f>
        <v>4118.6704999996</v>
      </c>
      <c r="S24" s="175">
        <f ca="1">IF(INDIRECT(ADDRESS(Данные!$A16,S$1,1,1,"Данные"),1)=0,S23,INDIRECT(ADDRESS(Данные!$A16,S$1,1,1,"Данные"),1))</f>
        <v>845.85899999968603</v>
      </c>
      <c r="T24" s="176">
        <f ca="1">(R24-R23)*T$10 * (3 - Данные!$A16 + Данные!$A15)</f>
        <v>811.20000000009895</v>
      </c>
      <c r="U24" s="176">
        <f ca="1">(S24-S23)*T$10 * (3 - Данные!$A16 + Данные!$A15)</f>
        <v>103.20000000001528</v>
      </c>
      <c r="V24" s="175">
        <f ca="1">IF(INDIRECT(ADDRESS(Данные!$A16,V$1,1,1,"Данные"),1)=0,V23,INDIRECT(ADDRESS(Данные!$A16,V$1,1,1,"Данные"),1))</f>
        <v>10349.4914000058</v>
      </c>
      <c r="W24" s="175">
        <f ca="1">IF(INDIRECT(ADDRESS(Данные!$A16,W$1,1,1,"Данные"),1)=0,W23,INDIRECT(ADDRESS(Данные!$A16,W$1,1,1,"Данные"),1))</f>
        <v>4744.7109000006103</v>
      </c>
      <c r="X24" s="176">
        <f ca="1">(V24-V23)*X$10 * (3 - Данные!$A16 + Данные!$A15)</f>
        <v>758.79999999597203</v>
      </c>
      <c r="Y24" s="176">
        <f ca="1">(W24-W23)*X$10 * (3 - Данные!$A16 + Данные!$A15)</f>
        <v>216.00000000034925</v>
      </c>
      <c r="Z24" s="145">
        <f ca="1">INDIRECT(ADDRESS(Данные!$A16,4,1,1,"Данные"), 1)</f>
        <v>44545.375</v>
      </c>
      <c r="AA24" s="175">
        <f ca="1">IF(INDIRECT(ADDRESS(Данные!$A16,AA$1,1,1,"Данные"),1)=0,AA23,INDIRECT(ADDRESS(Данные!$A16,AA$1,1,1,"Данные"),1))</f>
        <v>767.49679999984801</v>
      </c>
      <c r="AB24" s="175">
        <f ca="1">IF(INDIRECT(ADDRESS(Данные!$A16,AB$1,1,1,"Данные"),1)=0,AB23,INDIRECT(ADDRESS(Данные!$A16,AB$1,1,1,"Данные"),1))</f>
        <v>275.97330000018701</v>
      </c>
      <c r="AC24" s="147">
        <f ca="1">(AA24-AA23)*AC$10 * (3 - Данные!$A16 + Данные!$A15)</f>
        <v>0</v>
      </c>
      <c r="AD24" s="147">
        <f ca="1">(AB24-AB23)*AC$10 * (3 - Данные!$A16 + Данные!$A15)</f>
        <v>0</v>
      </c>
      <c r="AE24" s="175">
        <f ca="1">IF(INDIRECT(ADDRESS(Данные!$A16,AE$1,1,1,"Данные"),1)=0,AE23,INDIRECT(ADDRESS(Данные!$A16,AE$1,1,1,"Данные"),1))</f>
        <v>8987.8902000060807</v>
      </c>
      <c r="AF24" s="175">
        <f ca="1">IF(INDIRECT(ADDRESS(Данные!$A16,AF$1,1,1,"Данные"),1)=0,AF23,INDIRECT(ADDRESS(Данные!$A16,AF$1,1,1,"Данные"),1))</f>
        <v>1913.57900000016</v>
      </c>
      <c r="AG24" s="176">
        <f ca="1">(AE24-AE23)*AG$10 * (3 - Данные!$A16 + Данные!$A15)</f>
        <v>1558.4000000017113</v>
      </c>
      <c r="AH24" s="176">
        <f ca="1">(AF24-AF23)*AG$10 * (3 - Данные!$A16 + Данные!$A15)</f>
        <v>202.80000000002474</v>
      </c>
      <c r="AI24" s="175">
        <f ca="1">IF(INDIRECT(ADDRESS(Данные!$A16,AI$1,1,1,"Данные"),1)=0,AI23,INDIRECT(ADDRESS(Данные!$A16,AI$1,1,1,"Данные"),1))</f>
        <v>10573.0475000029</v>
      </c>
      <c r="AJ24" s="175">
        <f ca="1">IF(INDIRECT(ADDRESS(Данные!$A16,AJ$1,1,1,"Данные"),1)=0,AJ23,INDIRECT(ADDRESS(Данные!$A16,AJ$1,1,1,"Данные"),1))</f>
        <v>2657.2269999997702</v>
      </c>
      <c r="AK24" s="147">
        <f ca="1">(AI24-AI23)*AK$10 * (3 - Данные!$A16 + Данные!$A15)</f>
        <v>1634.4000000026426</v>
      </c>
      <c r="AL24" s="147">
        <f ca="1">(AJ24-AJ23)*AK$10 * (3 - Данные!$A16 + Данные!$A15)</f>
        <v>259.60000000122818</v>
      </c>
      <c r="AM24" s="175">
        <f ca="1">IF(INDIRECT(ADDRESS(Данные!$A16,AM$1,1,1,"Данные"),1)=0,AM23,INDIRECT(ADDRESS(Данные!$A16,AM$1,1,1,"Данные"),1))</f>
        <v>36532.402600012603</v>
      </c>
      <c r="AN24" s="175">
        <f ca="1">IF(INDIRECT(ADDRESS(Данные!$A16,AN$1,1,1,"Данные"),1)=0,AN23,INDIRECT(ADDRESS(Данные!$A16,AN$1,1,1,"Данные"),1))</f>
        <v>8170.8159999966501</v>
      </c>
      <c r="AO24" s="147">
        <f ca="1">(AM24-AM23)*AO$10 * (3 - Данные!$A16 + Данные!$A15)</f>
        <v>1258.0000000016298</v>
      </c>
      <c r="AP24" s="147">
        <f ca="1">(AN24-AN23)*AO$10 * (3 - Данные!$A16 + Данные!$A15)</f>
        <v>166.79999999905704</v>
      </c>
      <c r="AQ24" s="175">
        <f ca="1">IF(INDIRECT(ADDRESS(Данные!$A16,AQ$1,1,1,"Данные"),1)=0,AQ23,INDIRECT(ADDRESS(Данные!$A16,AQ$1,1,1,"Данные"),1))</f>
        <v>1586.9643000000001</v>
      </c>
      <c r="AR24" s="175">
        <f ca="1">IF(INDIRECT(ADDRESS(Данные!$A16,AR$1,1,1,"Данные"),1)=0,AR23,INDIRECT(ADDRESS(Данные!$A16,AR$1,1,1,"Данные"),1))</f>
        <v>835.67830000000004</v>
      </c>
      <c r="AS24" s="147">
        <f ca="1">(AQ24-AQ23)*AS$10 * (3 - Данные!$A16 + Данные!$A15)</f>
        <v>26.279999999997017</v>
      </c>
      <c r="AT24" s="147">
        <f ca="1">(AR24-AR23)*AS$10 * (3 - Данные!$A16 + Данные!$A15)</f>
        <v>5.1800000000184809</v>
      </c>
      <c r="AU24" s="175">
        <f ca="1">IF(INDIRECT(ADDRESS(Данные!$A16,AU$1,1,1,"Данные"),1)=0,AU23,INDIRECT(ADDRESS(Данные!$A16,AU$1,1,1,"Данные"),1))</f>
        <v>24240.9997</v>
      </c>
      <c r="AV24" s="175">
        <f ca="1">IF(INDIRECT(ADDRESS(Данные!$A16,AV$1,1,1,"Данные"),1)=0,AV23,INDIRECT(ADDRESS(Данные!$A16,AV$1,1,1,"Данные"),1))</f>
        <v>8472.1255000000001</v>
      </c>
      <c r="AW24" s="147">
        <f ca="1">(AU24-AU23)*AW$10 * (3 - Данные!$A16 + Данные!$A15)</f>
        <v>553.10000000099535</v>
      </c>
      <c r="AX24" s="304">
        <f ca="1">(AV24-AV23)*AW$10 * (3 - Данные!$A16 + Данные!$A15)</f>
        <v>64.500000000407454</v>
      </c>
      <c r="AY24" s="145">
        <f ca="1">INDIRECT(ADDRESS(Данные!$A16,4,1,1,"Данные"), 1)</f>
        <v>44545.375</v>
      </c>
      <c r="AZ24" s="175">
        <f ca="1">IF(INDIRECT(ADDRESS(Данные!$A16,AZ$1,1,1,"Данные"),1)=0,AZ23,INDIRECT(ADDRESS(Данные!$A16,AZ$1,1,1,"Данные"),1))</f>
        <v>6590.2956000000004</v>
      </c>
      <c r="BA24" s="175">
        <f ca="1">IF(INDIRECT(ADDRESS(Данные!$A16,BA$1,1,1,"Данные"),1)=0,BA23,INDIRECT(ADDRESS(Данные!$A16,BA$1,1,1,"Данные"),1))</f>
        <v>4075.8130999999998</v>
      </c>
      <c r="BB24" s="147">
        <f ca="1">(AZ24-AZ23)*BB$10 * (3 - Данные!$A16 + Данные!$A15)</f>
        <v>6.0400000000299769</v>
      </c>
      <c r="BC24" s="304">
        <f ca="1">(BA24-BA23)*BB$10 * (3 - Данные!$A16 + Данные!$A15)</f>
        <v>4.2199999999866122</v>
      </c>
      <c r="BD24" s="139"/>
      <c r="BE24" s="148"/>
      <c r="BF24" s="147"/>
      <c r="BG24" s="304"/>
      <c r="BH24" s="309">
        <f t="shared" ca="1" si="0"/>
        <v>44545.375</v>
      </c>
      <c r="BI24" s="315">
        <f t="shared" ca="1" si="1"/>
        <v>9357.686666802465</v>
      </c>
      <c r="BJ24" s="305">
        <f t="shared" ca="1" si="2"/>
        <v>2083.9000000029046</v>
      </c>
    </row>
    <row r="25" spans="1:73" s="144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11927.1731000043</v>
      </c>
      <c r="C25" s="175">
        <f ca="1">IF(INDIRECT(ADDRESS(Данные!$A17,C$1,1,1,"Данные"),1)=0,C24,INDIRECT(ADDRESS(Данные!$A17,C$1,1,1,"Данные"),1))</f>
        <v>3499.7051999988098</v>
      </c>
      <c r="D25" s="176">
        <f ca="1">(B25-B24)*D$10 * (3 - Данные!$A17 + Данные!$A16)</f>
        <v>512.00000000244472</v>
      </c>
      <c r="E25" s="176">
        <f ca="1">(C25-C24)*D$10 * (3 - Данные!$A17 + Данные!$A16)</f>
        <v>286.93333335831994</v>
      </c>
      <c r="F25" s="175">
        <f ca="1">IF(INDIRECT(ADDRESS(Данные!$A17,F$1,1,1,"Данные"),1)=0,F24,INDIRECT(ADDRESS(Данные!$A17,F$1,1,1,"Данные"),1))</f>
        <v>3098.9752999990701</v>
      </c>
      <c r="G25" s="175">
        <f ca="1">IF(INDIRECT(ADDRESS(Данные!$A17,G$1,1,1,"Данные"),1)=0,G24,INDIRECT(ADDRESS(Данные!$A17,G$1,1,1,"Данные"),1))</f>
        <v>1447.0337999994099</v>
      </c>
      <c r="H25" s="176">
        <f ca="1">(F25-F24)*H$10 * (3 - Данные!$A17 + Данные!$A16)</f>
        <v>1350.3999999993539</v>
      </c>
      <c r="I25" s="176">
        <f ca="1">(G25-G24)*H$10 * (3 - Данные!$A17 + Данные!$A16)</f>
        <v>519.19999999881838</v>
      </c>
      <c r="J25" s="175">
        <f ca="1">IF(INDIRECT(ADDRESS(Данные!$A17,J$1,1,1,"Данные"),1)=0,J24,INDIRECT(ADDRESS(Данные!$A17,J$1,1,1,"Данные"),1))</f>
        <v>2451.3447000013698</v>
      </c>
      <c r="K25" s="175">
        <f ca="1">IF(INDIRECT(ADDRESS(Данные!$A17,K$1,1,1,"Данные"),1)=0,K24,INDIRECT(ADDRESS(Данные!$A17,K$1,1,1,"Данные"),1))</f>
        <v>906.86330000034604</v>
      </c>
      <c r="L25" s="176">
        <f ca="1">(J25-J24)*L$10 * (3 - Данные!$A17 + Данные!$A16)</f>
        <v>108.79999999815482</v>
      </c>
      <c r="M25" s="176">
        <f ca="1">(K25-K24)*L$10 * (3 - Данные!$A17 + Данные!$A16)</f>
        <v>41.600000000471482</v>
      </c>
      <c r="N25" s="175">
        <f ca="1">IF(INDIRECT(ADDRESS(Данные!$A17,N$1,1,1,"Данные"),1)=0,N24,INDIRECT(ADDRESS(Данные!$A17,N$1,1,1,"Данные"),1))</f>
        <v>15818.9078999966</v>
      </c>
      <c r="O25" s="175">
        <f ca="1">IF(INDIRECT(ADDRESS(Данные!$A17,O$1,1,1,"Данные"),1)=0,O24,INDIRECT(ADDRESS(Данные!$A17,O$1,1,1,"Данные"),1))</f>
        <v>6276.9346000027699</v>
      </c>
      <c r="P25" s="176">
        <f ca="1">(N25-N24)*P$10 * (3 - Данные!$A17 + Данные!$A16)</f>
        <v>868.00000000221189</v>
      </c>
      <c r="Q25" s="176">
        <f ca="1">(O25-O24)*P$10 * (3 - Данные!$A17 + Данные!$A16)</f>
        <v>266.40000000043074</v>
      </c>
      <c r="R25" s="175">
        <f ca="1">IF(INDIRECT(ADDRESS(Данные!$A17,R$1,1,1,"Данные"),1)=0,R24,INDIRECT(ADDRESS(Данные!$A17,R$1,1,1,"Данные"),1))</f>
        <v>4118.7711999996</v>
      </c>
      <c r="S25" s="175">
        <f ca="1">IF(INDIRECT(ADDRESS(Данные!$A17,S$1,1,1,"Данные"),1)=0,S24,INDIRECT(ADDRESS(Данные!$A17,S$1,1,1,"Данные"),1))</f>
        <v>845.87149999968597</v>
      </c>
      <c r="T25" s="176">
        <f ca="1">(R25-R24)*T$10 * (3 - Данные!$A17 + Данные!$A16)</f>
        <v>805.59999999968568</v>
      </c>
      <c r="U25" s="176">
        <f ca="1">(S25-S24)*T$10 * (3 - Данные!$A17 + Данные!$A16)</f>
        <v>99.999999999454303</v>
      </c>
      <c r="V25" s="175">
        <f ca="1">IF(INDIRECT(ADDRESS(Данные!$A17,V$1,1,1,"Данные"),1)=0,V24,INDIRECT(ADDRESS(Данные!$A17,V$1,1,1,"Данные"),1))</f>
        <v>10349.5870000058</v>
      </c>
      <c r="W25" s="175">
        <f ca="1">IF(INDIRECT(ADDRESS(Данные!$A17,W$1,1,1,"Данные"),1)=0,W24,INDIRECT(ADDRESS(Данные!$A17,W$1,1,1,"Данные"),1))</f>
        <v>4744.7380000006096</v>
      </c>
      <c r="X25" s="176">
        <f ca="1">(V25-V24)*X$10 * (3 - Данные!$A17 + Данные!$A16)</f>
        <v>764.80000000447035</v>
      </c>
      <c r="Y25" s="176">
        <f ca="1">(W25-W24)*X$10 * (3 - Данные!$A17 + Данные!$A16)</f>
        <v>216.79999999469146</v>
      </c>
      <c r="Z25" s="145">
        <f ca="1">INDIRECT(ADDRESS(Данные!$A17,4,1,1,"Данные"), 1)</f>
        <v>44545.395833333336</v>
      </c>
      <c r="AA25" s="175">
        <f ca="1">IF(INDIRECT(ADDRESS(Данные!$A17,AA$1,1,1,"Данные"),1)=0,AA24,INDIRECT(ADDRESS(Данные!$A17,AA$1,1,1,"Данные"),1))</f>
        <v>767.49679999984801</v>
      </c>
      <c r="AB25" s="175">
        <f ca="1">IF(INDIRECT(ADDRESS(Данные!$A17,AB$1,1,1,"Данные"),1)=0,AB24,INDIRECT(ADDRESS(Данные!$A17,AB$1,1,1,"Данные"),1))</f>
        <v>275.97330000018701</v>
      </c>
      <c r="AC25" s="147">
        <f ca="1">(AA25-AA24)*AC$10 * (3 - Данные!$A17 + Данные!$A16)</f>
        <v>0</v>
      </c>
      <c r="AD25" s="147">
        <f ca="1">(AB25-AB24)*AC$10 * (3 - Данные!$A17 + Данные!$A16)</f>
        <v>0</v>
      </c>
      <c r="AE25" s="175">
        <f ca="1">IF(INDIRECT(ADDRESS(Данные!$A17,AE$1,1,1,"Данные"),1)=0,AE24,INDIRECT(ADDRESS(Данные!$A17,AE$1,1,1,"Данные"),1))</f>
        <v>8988.0943000060797</v>
      </c>
      <c r="AF25" s="175">
        <f ca="1">IF(INDIRECT(ADDRESS(Данные!$A17,AF$1,1,1,"Данные"),1)=0,AF24,INDIRECT(ADDRESS(Данные!$A17,AF$1,1,1,"Данные"),1))</f>
        <v>1913.6049000001599</v>
      </c>
      <c r="AG25" s="176">
        <f ca="1">(AE25-AE24)*AG$10 * (3 - Данные!$A17 + Данные!$A16)</f>
        <v>1632.7999999921303</v>
      </c>
      <c r="AH25" s="176">
        <f ca="1">(AF25-AF24)*AG$10 * (3 - Данные!$A17 + Данные!$A16)</f>
        <v>207.19999999892025</v>
      </c>
      <c r="AI25" s="175">
        <f ca="1">IF(INDIRECT(ADDRESS(Данные!$A17,AI$1,1,1,"Данные"),1)=0,AI24,INDIRECT(ADDRESS(Данные!$A17,AI$1,1,1,"Данные"),1))</f>
        <v>10573.2569000029</v>
      </c>
      <c r="AJ25" s="175">
        <f ca="1">IF(INDIRECT(ADDRESS(Данные!$A17,AJ$1,1,1,"Данные"),1)=0,AJ24,INDIRECT(ADDRESS(Данные!$A17,AJ$1,1,1,"Данные"),1))</f>
        <v>2657.2599999997701</v>
      </c>
      <c r="AK25" s="147">
        <f ca="1">(AI25-AI24)*AK$10 * (3 - Данные!$A17 + Данные!$A16)</f>
        <v>1675.199999997858</v>
      </c>
      <c r="AL25" s="147">
        <f ca="1">(AJ25-AJ24)*AK$10 * (3 - Данные!$A17 + Данные!$A16)</f>
        <v>263.9999999992142</v>
      </c>
      <c r="AM25" s="175">
        <f ca="1">IF(INDIRECT(ADDRESS(Данные!$A17,AM$1,1,1,"Данные"),1)=0,AM24,INDIRECT(ADDRESS(Данные!$A17,AM$1,1,1,"Данные"),1))</f>
        <v>36532.562800012602</v>
      </c>
      <c r="AN25" s="175">
        <f ca="1">IF(INDIRECT(ADDRESS(Данные!$A17,AN$1,1,1,"Данные"),1)=0,AN24,INDIRECT(ADDRESS(Данные!$A17,AN$1,1,1,"Данные"),1))</f>
        <v>8170.8373999966498</v>
      </c>
      <c r="AO25" s="147">
        <f ca="1">(AM25-AM24)*AO$10 * (3 - Данные!$A17 + Данные!$A16)</f>
        <v>1281.5999999875203</v>
      </c>
      <c r="AP25" s="147">
        <f ca="1">(AN25-AN24)*AO$10 * (3 - Данные!$A17 + Данные!$A16)</f>
        <v>171.19999999704305</v>
      </c>
      <c r="AQ25" s="175">
        <f ca="1">IF(INDIRECT(ADDRESS(Данные!$A17,AQ$1,1,1,"Данные"),1)=0,AQ24,INDIRECT(ADDRESS(Данные!$A17,AQ$1,1,1,"Данные"),1))</f>
        <v>1587.0228</v>
      </c>
      <c r="AR25" s="175">
        <f ca="1">IF(INDIRECT(ADDRESS(Данные!$A17,AR$1,1,1,"Данные"),1)=0,AR24,INDIRECT(ADDRESS(Данные!$A17,AR$1,1,1,"Данные"),1))</f>
        <v>835.68849999999998</v>
      </c>
      <c r="AS25" s="147">
        <f ca="1">(AQ25-AQ24)*AS$10 * (3 - Данные!$A17 + Данные!$A16)</f>
        <v>23.399999999946886</v>
      </c>
      <c r="AT25" s="147">
        <f ca="1">(AR25-AR24)*AS$10 * (3 - Данные!$A17 + Данные!$A16)</f>
        <v>4.0799999999762804</v>
      </c>
      <c r="AU25" s="175">
        <f ca="1">IF(INDIRECT(ADDRESS(Данные!$A17,AU$1,1,1,"Данные"),1)=0,AU24,INDIRECT(ADDRESS(Данные!$A17,AU$1,1,1,"Данные"),1))</f>
        <v>24241.2801</v>
      </c>
      <c r="AV25" s="175">
        <f ca="1">IF(INDIRECT(ADDRESS(Данные!$A17,AV$1,1,1,"Данные"),1)=0,AV24,INDIRECT(ADDRESS(Данные!$A17,AV$1,1,1,"Данные"),1))</f>
        <v>8472.1597999999994</v>
      </c>
      <c r="AW25" s="147">
        <f ca="1">(AU25-AU24)*AW$10 * (3 - Данные!$A17 + Данные!$A16)</f>
        <v>560.79999999928987</v>
      </c>
      <c r="AX25" s="304">
        <f ca="1">(AV25-AV24)*AW$10 * (3 - Данные!$A17 + Данные!$A16)</f>
        <v>68.599999998696148</v>
      </c>
      <c r="AY25" s="145">
        <f ca="1">INDIRECT(ADDRESS(Данные!$A17,4,1,1,"Данные"), 1)</f>
        <v>44545.395833333336</v>
      </c>
      <c r="AZ25" s="175">
        <f ca="1">IF(INDIRECT(ADDRESS(Данные!$A17,AZ$1,1,1,"Данные"),1)=0,AZ24,INDIRECT(ADDRESS(Данные!$A17,AZ$1,1,1,"Данные"),1))</f>
        <v>6590.3104000000003</v>
      </c>
      <c r="BA25" s="175">
        <f ca="1">IF(INDIRECT(ADDRESS(Данные!$A17,BA$1,1,1,"Данные"),1)=0,BA24,INDIRECT(ADDRESS(Данные!$A17,BA$1,1,1,"Данные"),1))</f>
        <v>4075.8222000000001</v>
      </c>
      <c r="BB25" s="147">
        <f ca="1">(AZ25-AZ24)*BB$10 * (3 - Данные!$A17 + Данные!$A16)</f>
        <v>5.9199999999691499</v>
      </c>
      <c r="BC25" s="304">
        <f ca="1">(BA25-BA24)*BB$10 * (3 - Данные!$A17 + Данные!$A16)</f>
        <v>3.6400000000867294</v>
      </c>
      <c r="BD25" s="139"/>
      <c r="BE25" s="148"/>
      <c r="BF25" s="147"/>
      <c r="BG25" s="304"/>
      <c r="BH25" s="309">
        <f t="shared" ca="1" si="0"/>
        <v>44545.395833333336</v>
      </c>
      <c r="BI25" s="315">
        <f t="shared" ca="1" si="1"/>
        <v>9589.3199999830358</v>
      </c>
      <c r="BJ25" s="305">
        <f t="shared" ca="1" si="2"/>
        <v>2149.653333346123</v>
      </c>
    </row>
    <row r="26" spans="1:73" s="144" customFormat="1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11927.237566670899</v>
      </c>
      <c r="C26" s="175">
        <f ca="1">IF(INDIRECT(ADDRESS(Данные!$A18,C$1,1,1,"Данные"),1)=0,C25,INDIRECT(ADDRESS(Данные!$A18,C$1,1,1,"Данные"),1))</f>
        <v>3499.7421333321399</v>
      </c>
      <c r="D26" s="176">
        <f ca="1">(B26-B25)*D$10 * (3 - Данные!$A18 + Данные!$A17)</f>
        <v>515.73333279520739</v>
      </c>
      <c r="E26" s="176">
        <f ca="1">(C26-C25)*D$10 * (3 - Данные!$A18 + Данные!$A17)</f>
        <v>295.46666664100485</v>
      </c>
      <c r="F26" s="175">
        <f ca="1">IF(INDIRECT(ADDRESS(Данные!$A18,F$1,1,1,"Данные"),1)=0,F25,INDIRECT(ADDRESS(Данные!$A18,F$1,1,1,"Данные"),1))</f>
        <v>3099.1437999990699</v>
      </c>
      <c r="G26" s="175">
        <f ca="1">IF(INDIRECT(ADDRESS(Данные!$A18,G$1,1,1,"Данные"),1)=0,G25,INDIRECT(ADDRESS(Данные!$A18,G$1,1,1,"Данные"),1))</f>
        <v>1447.0971999994099</v>
      </c>
      <c r="H26" s="176">
        <f ca="1">(F26-F25)*H$10 * (3 - Данные!$A18 + Данные!$A17)</f>
        <v>1347.9999999981374</v>
      </c>
      <c r="I26" s="176">
        <f ca="1">(G26-G25)*H$10 * (3 - Данные!$A18 + Данные!$A17)</f>
        <v>507.20000000001164</v>
      </c>
      <c r="J26" s="175">
        <f ca="1">IF(INDIRECT(ADDRESS(Данные!$A18,J$1,1,1,"Данные"),1)=0,J25,INDIRECT(ADDRESS(Данные!$A18,J$1,1,1,"Данные"),1))</f>
        <v>2451.3577000013702</v>
      </c>
      <c r="K26" s="175">
        <f ca="1">IF(INDIRECT(ADDRESS(Данные!$A18,K$1,1,1,"Данные"),1)=0,K25,INDIRECT(ADDRESS(Данные!$A18,K$1,1,1,"Данные"),1))</f>
        <v>906.868000000346</v>
      </c>
      <c r="L26" s="176">
        <f ca="1">(J26-J25)*L$10 * (3 - Данные!$A18 + Данные!$A17)</f>
        <v>104.00000000299769</v>
      </c>
      <c r="M26" s="176">
        <f ca="1">(K26-K25)*L$10 * (3 - Данные!$A18 + Данные!$A17)</f>
        <v>37.599999999656575</v>
      </c>
      <c r="N26" s="175">
        <f ca="1">IF(INDIRECT(ADDRESS(Данные!$A18,N$1,1,1,"Данные"),1)=0,N25,INDIRECT(ADDRESS(Данные!$A18,N$1,1,1,"Данные"),1))</f>
        <v>15819.025899996601</v>
      </c>
      <c r="O26" s="175">
        <f ca="1">IF(INDIRECT(ADDRESS(Данные!$A18,O$1,1,1,"Данные"),1)=0,O25,INDIRECT(ADDRESS(Данные!$A18,O$1,1,1,"Данные"),1))</f>
        <v>6276.9759000027698</v>
      </c>
      <c r="P26" s="176">
        <f ca="1">(N26-N25)*P$10 * (3 - Данные!$A18 + Данные!$A17)</f>
        <v>944.00000000314321</v>
      </c>
      <c r="Q26" s="176">
        <f ca="1">(O26-O25)*P$10 * (3 - Данные!$A18 + Данные!$A17)</f>
        <v>330.39999999891734</v>
      </c>
      <c r="R26" s="175">
        <f ca="1">IF(INDIRECT(ADDRESS(Данные!$A18,R$1,1,1,"Данные"),1)=0,R25,INDIRECT(ADDRESS(Данные!$A18,R$1,1,1,"Данные"),1))</f>
        <v>4118.8684999996003</v>
      </c>
      <c r="S26" s="175">
        <f ca="1">IF(INDIRECT(ADDRESS(Данные!$A18,S$1,1,1,"Данные"),1)=0,S25,INDIRECT(ADDRESS(Данные!$A18,S$1,1,1,"Данные"),1))</f>
        <v>845.88339999968605</v>
      </c>
      <c r="T26" s="176">
        <f ca="1">(R26-R25)*T$10 * (3 - Данные!$A18 + Данные!$A17)</f>
        <v>778.40000000287546</v>
      </c>
      <c r="U26" s="176">
        <f ca="1">(S26-S25)*T$10 * (3 - Данные!$A18 + Данные!$A17)</f>
        <v>95.200000000659202</v>
      </c>
      <c r="V26" s="175">
        <f ca="1">IF(INDIRECT(ADDRESS(Данные!$A18,V$1,1,1,"Данные"),1)=0,V25,INDIRECT(ADDRESS(Данные!$A18,V$1,1,1,"Данные"),1))</f>
        <v>10349.682100005801</v>
      </c>
      <c r="W26" s="175">
        <f ca="1">IF(INDIRECT(ADDRESS(Данные!$A18,W$1,1,1,"Данные"),1)=0,W25,INDIRECT(ADDRESS(Данные!$A18,W$1,1,1,"Данные"),1))</f>
        <v>4744.7650000006097</v>
      </c>
      <c r="X26" s="176">
        <f ca="1">(V26-V25)*X$10 * (3 - Данные!$A18 + Данные!$A17)</f>
        <v>760.80000000365544</v>
      </c>
      <c r="Y26" s="176">
        <f ca="1">(W26-W25)*X$10 * (3 - Данные!$A18 + Данные!$A17)</f>
        <v>216.00000000034925</v>
      </c>
      <c r="Z26" s="145">
        <f ca="1">INDIRECT(ADDRESS(Данные!$A18,4,1,1,"Данные"), 1)</f>
        <v>44545.416666666664</v>
      </c>
      <c r="AA26" s="175">
        <f ca="1">IF(INDIRECT(ADDRESS(Данные!$A18,AA$1,1,1,"Данные"),1)=0,AA25,INDIRECT(ADDRESS(Данные!$A18,AA$1,1,1,"Данные"),1))</f>
        <v>767.49679999984801</v>
      </c>
      <c r="AB26" s="175">
        <f ca="1">IF(INDIRECT(ADDRESS(Данные!$A18,AB$1,1,1,"Данные"),1)=0,AB25,INDIRECT(ADDRESS(Данные!$A18,AB$1,1,1,"Данные"),1))</f>
        <v>275.97330000018701</v>
      </c>
      <c r="AC26" s="147">
        <f ca="1">(AA26-AA25)*AC$10 * (3 - Данные!$A18 + Данные!$A17)</f>
        <v>0</v>
      </c>
      <c r="AD26" s="147">
        <f ca="1">(AB26-AB25)*AC$10 * (3 - Данные!$A18 + Данные!$A17)</f>
        <v>0</v>
      </c>
      <c r="AE26" s="175">
        <f ca="1">IF(INDIRECT(ADDRESS(Данные!$A18,AE$1,1,1,"Данные"),1)=0,AE25,INDIRECT(ADDRESS(Данные!$A18,AE$1,1,1,"Данные"),1))</f>
        <v>8988.2819000060808</v>
      </c>
      <c r="AF26" s="175">
        <f ca="1">IF(INDIRECT(ADDRESS(Данные!$A18,AF$1,1,1,"Данные"),1)=0,AF25,INDIRECT(ADDRESS(Данные!$A18,AF$1,1,1,"Данные"),1))</f>
        <v>1913.6302000001599</v>
      </c>
      <c r="AG26" s="176">
        <f ca="1">(AE26-AE25)*AG$10 * (3 - Данные!$A18 + Данные!$A17)</f>
        <v>1500.8000000088941</v>
      </c>
      <c r="AH26" s="176">
        <f ca="1">(AF26-AF25)*AG$10 * (3 - Данные!$A18 + Данные!$A17)</f>
        <v>202.40000000012515</v>
      </c>
      <c r="AI26" s="175">
        <f ca="1">IF(INDIRECT(ADDRESS(Данные!$A18,AI$1,1,1,"Данные"),1)=0,AI25,INDIRECT(ADDRESS(Данные!$A18,AI$1,1,1,"Данные"),1))</f>
        <v>10573.4760000029</v>
      </c>
      <c r="AJ26" s="175">
        <f ca="1">IF(INDIRECT(ADDRESS(Данные!$A18,AJ$1,1,1,"Данные"),1)=0,AJ25,INDIRECT(ADDRESS(Данные!$A18,AJ$1,1,1,"Данные"),1))</f>
        <v>2657.2945999997701</v>
      </c>
      <c r="AK26" s="147">
        <f ca="1">(AI26-AI25)*AK$10 * (3 - Данные!$A18 + Данные!$A17)</f>
        <v>1752.8000000020256</v>
      </c>
      <c r="AL26" s="147">
        <f ca="1">(AJ26-AJ25)*AK$10 * (3 - Данные!$A18 + Данные!$A17)</f>
        <v>276.79999999963911</v>
      </c>
      <c r="AM26" s="175">
        <f ca="1">IF(INDIRECT(ADDRESS(Данные!$A18,AM$1,1,1,"Данные"),1)=0,AM25,INDIRECT(ADDRESS(Данные!$A18,AM$1,1,1,"Данные"),1))</f>
        <v>36532.718900012602</v>
      </c>
      <c r="AN26" s="175">
        <f ca="1">IF(INDIRECT(ADDRESS(Данные!$A18,AN$1,1,1,"Данные"),1)=0,AN25,INDIRECT(ADDRESS(Данные!$A18,AN$1,1,1,"Данные"),1))</f>
        <v>8170.8582999966502</v>
      </c>
      <c r="AO26" s="147">
        <f ca="1">(AM26-AM25)*AO$10 * (3 - Данные!$A18 + Данные!$A17)</f>
        <v>1248.8000000012107</v>
      </c>
      <c r="AP26" s="147">
        <f ca="1">(AN26-AN25)*AO$10 * (3 - Данные!$A18 + Данные!$A17)</f>
        <v>167.2000000035041</v>
      </c>
      <c r="AQ26" s="175">
        <f ca="1">IF(INDIRECT(ADDRESS(Данные!$A18,AQ$1,1,1,"Данные"),1)=0,AQ25,INDIRECT(ADDRESS(Данные!$A18,AQ$1,1,1,"Данные"),1))</f>
        <v>1587.0816</v>
      </c>
      <c r="AR26" s="175">
        <f ca="1">IF(INDIRECT(ADDRESS(Данные!$A18,AR$1,1,1,"Данные"),1)=0,AR25,INDIRECT(ADDRESS(Данные!$A18,AR$1,1,1,"Данные"),1))</f>
        <v>835.69979999999998</v>
      </c>
      <c r="AS26" s="147">
        <f ca="1">(AQ26-AQ25)*AS$10 * (3 - Данные!$A18 + Данные!$A17)</f>
        <v>23.520000000007713</v>
      </c>
      <c r="AT26" s="147">
        <f ca="1">(AR26-AR25)*AS$10 * (3 - Данные!$A18 + Данные!$A17)</f>
        <v>4.5200000000022555</v>
      </c>
      <c r="AU26" s="175">
        <f ca="1">IF(INDIRECT(ADDRESS(Данные!$A18,AU$1,1,1,"Данные"),1)=0,AU25,INDIRECT(ADDRESS(Данные!$A18,AU$1,1,1,"Данные"),1))</f>
        <v>24241.560799999999</v>
      </c>
      <c r="AV26" s="175">
        <f ca="1">IF(INDIRECT(ADDRESS(Данные!$A18,AV$1,1,1,"Данные"),1)=0,AV25,INDIRECT(ADDRESS(Данные!$A18,AV$1,1,1,"Данные"),1))</f>
        <v>8472.1926000000003</v>
      </c>
      <c r="AW26" s="147">
        <f ca="1">(AU26-AU25)*AW$10 * (3 - Данные!$A18 + Данные!$A17)</f>
        <v>561.39999999868451</v>
      </c>
      <c r="AX26" s="304">
        <f ca="1">(AV26-AV25)*AW$10 * (3 - Данные!$A18 + Данные!$A17)</f>
        <v>65.600000001722947</v>
      </c>
      <c r="AY26" s="145">
        <f ca="1">INDIRECT(ADDRESS(Данные!$A18,4,1,1,"Данные"), 1)</f>
        <v>44545.416666666664</v>
      </c>
      <c r="AZ26" s="175">
        <f ca="1">IF(INDIRECT(ADDRESS(Данные!$A18,AZ$1,1,1,"Данные"),1)=0,AZ25,INDIRECT(ADDRESS(Данные!$A18,AZ$1,1,1,"Данные"),1))</f>
        <v>6590.3395</v>
      </c>
      <c r="BA26" s="175">
        <f ca="1">IF(INDIRECT(ADDRESS(Данные!$A18,BA$1,1,1,"Данные"),1)=0,BA25,INDIRECT(ADDRESS(Данные!$A18,BA$1,1,1,"Данные"),1))</f>
        <v>4075.8514</v>
      </c>
      <c r="BB26" s="147">
        <f ca="1">(AZ26-AZ25)*BB$10 * (3 - Данные!$A18 + Данные!$A17)</f>
        <v>11.639999999897555</v>
      </c>
      <c r="BC26" s="304">
        <f ca="1">(BA26-BA25)*BB$10 * (3 - Данные!$A18 + Данные!$A17)</f>
        <v>11.679999999978463</v>
      </c>
      <c r="BD26" s="139"/>
      <c r="BE26" s="148"/>
      <c r="BF26" s="147"/>
      <c r="BG26" s="304"/>
      <c r="BH26" s="309">
        <f t="shared" ca="1" si="0"/>
        <v>44545.416666666664</v>
      </c>
      <c r="BI26" s="315">
        <f t="shared" ca="1" si="1"/>
        <v>9549.8933328167368</v>
      </c>
      <c r="BJ26" s="305">
        <f t="shared" ca="1" si="2"/>
        <v>2210.0666666455709</v>
      </c>
    </row>
    <row r="27" spans="1:73" s="144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11927.293100004301</v>
      </c>
      <c r="C27" s="175">
        <f ca="1">IF(INDIRECT(ADDRESS(Данные!$A19,C$1,1,1,"Данные"),1)=0,C26,INDIRECT(ADDRESS(Данные!$A19,C$1,1,1,"Данные"),1))</f>
        <v>3499.7609333321402</v>
      </c>
      <c r="D27" s="176">
        <f ca="1">(B27-B26)*D$10 * (3 - Данные!$A19 + Данные!$A18)</f>
        <v>444.26666721119545</v>
      </c>
      <c r="E27" s="176">
        <f ca="1">(C27-C26)*D$10 * (3 - Данные!$A19 + Данные!$A18)</f>
        <v>150.40000000226428</v>
      </c>
      <c r="F27" s="175">
        <f ca="1">IF(INDIRECT(ADDRESS(Данные!$A19,F$1,1,1,"Данные"),1)=0,F26,INDIRECT(ADDRESS(Данные!$A19,F$1,1,1,"Данные"),1))</f>
        <v>3099.30259999907</v>
      </c>
      <c r="G27" s="175">
        <f ca="1">IF(INDIRECT(ADDRESS(Данные!$A19,G$1,1,1,"Данные"),1)=0,G26,INDIRECT(ADDRESS(Данные!$A19,G$1,1,1,"Данные"),1))</f>
        <v>1447.1569999994099</v>
      </c>
      <c r="H27" s="176">
        <f ca="1">(F27-F26)*H$10 * (3 - Данные!$A19 + Данные!$A18)</f>
        <v>1270.4000000012456</v>
      </c>
      <c r="I27" s="176">
        <f ca="1">(G27-G26)*H$10 * (3 - Данные!$A19 + Данные!$A18)</f>
        <v>478.39999999996508</v>
      </c>
      <c r="J27" s="175">
        <f ca="1">IF(INDIRECT(ADDRESS(Данные!$A19,J$1,1,1,"Данные"),1)=0,J26,INDIRECT(ADDRESS(Данные!$A19,J$1,1,1,"Данные"),1))</f>
        <v>2451.37110000137</v>
      </c>
      <c r="K27" s="175">
        <f ca="1">IF(INDIRECT(ADDRESS(Данные!$A19,K$1,1,1,"Данные"),1)=0,K26,INDIRECT(ADDRESS(Данные!$A19,K$1,1,1,"Данные"),1))</f>
        <v>906.87270000034596</v>
      </c>
      <c r="L27" s="176">
        <f ca="1">(J27-J26)*L$10 * (3 - Данные!$A19 + Данные!$A18)</f>
        <v>107.19999999855645</v>
      </c>
      <c r="M27" s="176">
        <f ca="1">(K27-K26)*L$10 * (3 - Данные!$A19 + Данные!$A18)</f>
        <v>37.599999999656575</v>
      </c>
      <c r="N27" s="175">
        <f ca="1">IF(INDIRECT(ADDRESS(Данные!$A19,N$1,1,1,"Данные"),1)=0,N26,INDIRECT(ADDRESS(Данные!$A19,N$1,1,1,"Данные"),1))</f>
        <v>15819.1371999966</v>
      </c>
      <c r="O27" s="175">
        <f ca="1">IF(INDIRECT(ADDRESS(Данные!$A19,O$1,1,1,"Данные"),1)=0,O26,INDIRECT(ADDRESS(Данные!$A19,O$1,1,1,"Данные"),1))</f>
        <v>6277.0158000027604</v>
      </c>
      <c r="P27" s="176">
        <f ca="1">(N27-N26)*P$10 * (3 - Данные!$A19 + Данные!$A18)</f>
        <v>890.39999998931307</v>
      </c>
      <c r="Q27" s="176">
        <f ca="1">(O27-O26)*P$10 * (3 - Данные!$A19 + Данные!$A18)</f>
        <v>319.19999992533121</v>
      </c>
      <c r="R27" s="175">
        <f ca="1">IF(INDIRECT(ADDRESS(Данные!$A19,R$1,1,1,"Данные"),1)=0,R26,INDIRECT(ADDRESS(Данные!$A19,R$1,1,1,"Данные"),1))</f>
        <v>4118.9613999996</v>
      </c>
      <c r="S27" s="175">
        <f ca="1">IF(INDIRECT(ADDRESS(Данные!$A19,S$1,1,1,"Данные"),1)=0,S26,INDIRECT(ADDRESS(Данные!$A19,S$1,1,1,"Данные"),1))</f>
        <v>845.89469999968605</v>
      </c>
      <c r="T27" s="176">
        <f ca="1">(R27-R26)*T$10 * (3 - Данные!$A19 + Данные!$A18)</f>
        <v>743.19999999715947</v>
      </c>
      <c r="U27" s="176">
        <f ca="1">(S27-S26)*T$10 * (3 - Данные!$A19 + Данные!$A18)</f>
        <v>90.400000000045111</v>
      </c>
      <c r="V27" s="175">
        <f ca="1">IF(INDIRECT(ADDRESS(Данные!$A19,V$1,1,1,"Данные"),1)=0,V26,INDIRECT(ADDRESS(Данные!$A19,V$1,1,1,"Данные"),1))</f>
        <v>10349.7768000058</v>
      </c>
      <c r="W27" s="175">
        <f ca="1">IF(INDIRECT(ADDRESS(Данные!$A19,W$1,1,1,"Данные"),1)=0,W26,INDIRECT(ADDRESS(Данные!$A19,W$1,1,1,"Данные"),1))</f>
        <v>4744.7920000006097</v>
      </c>
      <c r="X27" s="176">
        <f ca="1">(V27-V26)*X$10 * (3 - Данные!$A19 + Данные!$A18)</f>
        <v>757.59999999718275</v>
      </c>
      <c r="Y27" s="176">
        <f ca="1">(W27-W26)*X$10 * (3 - Данные!$A19 + Данные!$A18)</f>
        <v>216.00000000034925</v>
      </c>
      <c r="Z27" s="145">
        <f ca="1">INDIRECT(ADDRESS(Данные!$A19,4,1,1,"Данные"), 1)</f>
        <v>44545.4375</v>
      </c>
      <c r="AA27" s="175">
        <f ca="1">IF(INDIRECT(ADDRESS(Данные!$A19,AA$1,1,1,"Данные"),1)=0,AA26,INDIRECT(ADDRESS(Данные!$A19,AA$1,1,1,"Данные"),1))</f>
        <v>767.49679999984801</v>
      </c>
      <c r="AB27" s="175">
        <f ca="1">IF(INDIRECT(ADDRESS(Данные!$A19,AB$1,1,1,"Данные"),1)=0,AB26,INDIRECT(ADDRESS(Данные!$A19,AB$1,1,1,"Данные"),1))</f>
        <v>275.97330000018701</v>
      </c>
      <c r="AC27" s="147">
        <f ca="1">(AA27-AA26)*AC$10 * (3 - Данные!$A19 + Данные!$A18)</f>
        <v>0</v>
      </c>
      <c r="AD27" s="147">
        <f ca="1">(AB27-AB26)*AC$10 * (3 - Данные!$A19 + Данные!$A18)</f>
        <v>0</v>
      </c>
      <c r="AE27" s="175">
        <f ca="1">IF(INDIRECT(ADDRESS(Данные!$A19,AE$1,1,1,"Данные"),1)=0,AE26,INDIRECT(ADDRESS(Данные!$A19,AE$1,1,1,"Данные"),1))</f>
        <v>8988.4700000060802</v>
      </c>
      <c r="AF27" s="175">
        <f ca="1">IF(INDIRECT(ADDRESS(Данные!$A19,AF$1,1,1,"Данные"),1)=0,AF26,INDIRECT(ADDRESS(Данные!$A19,AF$1,1,1,"Данные"),1))</f>
        <v>1913.65590000016</v>
      </c>
      <c r="AG27" s="176">
        <f ca="1">(AE27-AE26)*AG$10 * (3 - Данные!$A19 + Данные!$A18)</f>
        <v>1504.7999999951571</v>
      </c>
      <c r="AH27" s="176">
        <f ca="1">(AF27-AF26)*AG$10 * (3 - Данные!$A19 + Данные!$A18)</f>
        <v>205.60000000114087</v>
      </c>
      <c r="AI27" s="175">
        <f ca="1">IF(INDIRECT(ADDRESS(Данные!$A19,AI$1,1,1,"Данные"),1)=0,AI26,INDIRECT(ADDRESS(Данные!$A19,AI$1,1,1,"Данные"),1))</f>
        <v>10573.7003000029</v>
      </c>
      <c r="AJ27" s="175">
        <f ca="1">IF(INDIRECT(ADDRESS(Данные!$A19,AJ$1,1,1,"Данные"),1)=0,AJ26,INDIRECT(ADDRESS(Данные!$A19,AJ$1,1,1,"Данные"),1))</f>
        <v>2657.33119999977</v>
      </c>
      <c r="AK27" s="147">
        <f ca="1">(AI27-AI26)*AK$10 * (3 - Данные!$A19 + Данные!$A18)</f>
        <v>1794.3999999988591</v>
      </c>
      <c r="AL27" s="147">
        <f ca="1">(AJ27-AJ26)*AK$10 * (3 - Данные!$A19 + Данные!$A18)</f>
        <v>292.79999999926076</v>
      </c>
      <c r="AM27" s="175">
        <f ca="1">IF(INDIRECT(ADDRESS(Данные!$A19,AM$1,1,1,"Данные"),1)=0,AM26,INDIRECT(ADDRESS(Данные!$A19,AM$1,1,1,"Данные"),1))</f>
        <v>36532.880200012602</v>
      </c>
      <c r="AN27" s="175">
        <f ca="1">IF(INDIRECT(ADDRESS(Данные!$A19,AN$1,1,1,"Данные"),1)=0,AN26,INDIRECT(ADDRESS(Данные!$A19,AN$1,1,1,"Данные"),1))</f>
        <v>8170.8804999966496</v>
      </c>
      <c r="AO27" s="147">
        <f ca="1">(AM27-AM26)*AO$10 * (3 - Данные!$A19 + Данные!$A18)</f>
        <v>1290.3999999980442</v>
      </c>
      <c r="AP27" s="147">
        <f ca="1">(AN27-AN26)*AO$10 * (3 - Данные!$A19 + Данные!$A18)</f>
        <v>177.59999999543652</v>
      </c>
      <c r="AQ27" s="175">
        <f ca="1">IF(INDIRECT(ADDRESS(Данные!$A19,AQ$1,1,1,"Данные"),1)=0,AQ26,INDIRECT(ADDRESS(Данные!$A19,AQ$1,1,1,"Данные"),1))</f>
        <v>1587.1369999999999</v>
      </c>
      <c r="AR27" s="175">
        <f ca="1">IF(INDIRECT(ADDRESS(Данные!$A19,AR$1,1,1,"Данные"),1)=0,AR26,INDIRECT(ADDRESS(Данные!$A19,AR$1,1,1,"Данные"),1))</f>
        <v>835.71019999999999</v>
      </c>
      <c r="AS27" s="147">
        <f ca="1">(AQ27-AQ26)*AS$10 * (3 - Данные!$A19 + Данные!$A18)</f>
        <v>22.159999999985303</v>
      </c>
      <c r="AT27" s="147">
        <f ca="1">(AR27-AR26)*AS$10 * (3 - Данные!$A19 + Данные!$A18)</f>
        <v>4.1600000000016735</v>
      </c>
      <c r="AU27" s="175">
        <f ca="1">IF(INDIRECT(ADDRESS(Данные!$A19,AU$1,1,1,"Данные"),1)=0,AU26,INDIRECT(ADDRESS(Данные!$A19,AU$1,1,1,"Данные"),1))</f>
        <v>24241.8308</v>
      </c>
      <c r="AV27" s="175">
        <f ca="1">IF(INDIRECT(ADDRESS(Данные!$A19,AV$1,1,1,"Данные"),1)=0,AV26,INDIRECT(ADDRESS(Данные!$A19,AV$1,1,1,"Данные"),1))</f>
        <v>8472.2255000000005</v>
      </c>
      <c r="AW27" s="147">
        <f ca="1">(AU27-AU26)*AW$10 * (3 - Данные!$A19 + Данные!$A18)</f>
        <v>540.00000000087311</v>
      </c>
      <c r="AX27" s="304">
        <f ca="1">(AV27-AV26)*AW$10 * (3 - Данные!$A19 + Данные!$A18)</f>
        <v>65.800000000308501</v>
      </c>
      <c r="AY27" s="145">
        <f ca="1">INDIRECT(ADDRESS(Данные!$A19,4,1,1,"Данные"), 1)</f>
        <v>44545.4375</v>
      </c>
      <c r="AZ27" s="175">
        <f ca="1">IF(INDIRECT(ADDRESS(Данные!$A19,AZ$1,1,1,"Данные"),1)=0,AZ26,INDIRECT(ADDRESS(Данные!$A19,AZ$1,1,1,"Данные"),1))</f>
        <v>6590.3698999999997</v>
      </c>
      <c r="BA27" s="175">
        <f ca="1">IF(INDIRECT(ADDRESS(Данные!$A19,BA$1,1,1,"Данные"),1)=0,BA26,INDIRECT(ADDRESS(Данные!$A19,BA$1,1,1,"Данные"),1))</f>
        <v>4075.8836999999999</v>
      </c>
      <c r="BB27" s="147">
        <f ca="1">(AZ27-AZ26)*BB$10 * (3 - Данные!$A19 + Данные!$A18)</f>
        <v>12.159999999857973</v>
      </c>
      <c r="BC27" s="304">
        <f ca="1">(BA27-BA26)*BB$10 * (3 - Данные!$A19 + Данные!$A18)</f>
        <v>12.919999999940046</v>
      </c>
      <c r="BD27" s="139"/>
      <c r="BE27" s="148"/>
      <c r="BF27" s="147"/>
      <c r="BG27" s="304"/>
      <c r="BH27" s="309">
        <f t="shared" ca="1" si="0"/>
        <v>44545.4375</v>
      </c>
      <c r="BI27" s="315">
        <f t="shared" ca="1" si="1"/>
        <v>9376.9866671874297</v>
      </c>
      <c r="BJ27" s="305">
        <f t="shared" ca="1" si="2"/>
        <v>2050.8799999236999</v>
      </c>
    </row>
    <row r="28" spans="1:73" s="144" customFormat="1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11927.355033337601</v>
      </c>
      <c r="C28" s="175">
        <f ca="1">IF(INDIRECT(ADDRESS(Данные!$A20,C$1,1,1,"Данные"),1)=0,C27,INDIRECT(ADDRESS(Данные!$A20,C$1,1,1,"Данные"),1))</f>
        <v>3499.7933999988099</v>
      </c>
      <c r="D28" s="176">
        <f ca="1">(B28-B27)*D$10 * (3 - Данные!$A20 + Данные!$A19)</f>
        <v>495.46666639798786</v>
      </c>
      <c r="E28" s="176">
        <f ca="1">(C28-C27)*D$10 * (3 - Данные!$A20 + Данные!$A19)</f>
        <v>259.73333335787174</v>
      </c>
      <c r="F28" s="175">
        <f ca="1">IF(INDIRECT(ADDRESS(Данные!$A20,F$1,1,1,"Данные"),1)=0,F27,INDIRECT(ADDRESS(Данные!$A20,F$1,1,1,"Данные"),1))</f>
        <v>3099.4653999990701</v>
      </c>
      <c r="G28" s="175">
        <f ca="1">IF(INDIRECT(ADDRESS(Данные!$A20,G$1,1,1,"Данные"),1)=0,G27,INDIRECT(ADDRESS(Данные!$A20,G$1,1,1,"Данные"),1))</f>
        <v>1447.2195999994101</v>
      </c>
      <c r="H28" s="176">
        <f ca="1">(F28-F27)*H$10 * (3 - Данные!$A20 + Данные!$A19)</f>
        <v>1302.4000000004889</v>
      </c>
      <c r="I28" s="176">
        <f ca="1">(G28-G27)*H$10 * (3 - Данные!$A20 + Данные!$A19)</f>
        <v>500.80000000161817</v>
      </c>
      <c r="J28" s="175">
        <f ca="1">IF(INDIRECT(ADDRESS(Данные!$A20,J$1,1,1,"Данные"),1)=0,J27,INDIRECT(ADDRESS(Данные!$A20,J$1,1,1,"Данные"),1))</f>
        <v>2451.38640000137</v>
      </c>
      <c r="K28" s="175">
        <f ca="1">IF(INDIRECT(ADDRESS(Данные!$A20,K$1,1,1,"Данные"),1)=0,K27,INDIRECT(ADDRESS(Данные!$A20,K$1,1,1,"Данные"),1))</f>
        <v>906.87790000034602</v>
      </c>
      <c r="L28" s="176">
        <f ca="1">(J28-J27)*L$10 * (3 - Данные!$A20 + Данные!$A19)</f>
        <v>122.40000000019791</v>
      </c>
      <c r="M28" s="176">
        <f ca="1">(K28-K27)*L$10 * (3 - Данные!$A20 + Данные!$A19)</f>
        <v>41.600000000471482</v>
      </c>
      <c r="N28" s="175">
        <f ca="1">IF(INDIRECT(ADDRESS(Данные!$A20,N$1,1,1,"Данные"),1)=0,N27,INDIRECT(ADDRESS(Данные!$A20,N$1,1,1,"Данные"),1))</f>
        <v>15819.2502999966</v>
      </c>
      <c r="O28" s="175">
        <f ca="1">IF(INDIRECT(ADDRESS(Данные!$A20,O$1,1,1,"Данные"),1)=0,O27,INDIRECT(ADDRESS(Данные!$A20,O$1,1,1,"Данные"),1))</f>
        <v>6277.0552000027601</v>
      </c>
      <c r="P28" s="176">
        <f ca="1">(N28-N27)*P$10 * (3 - Данные!$A20 + Данные!$A19)</f>
        <v>904.80000000388827</v>
      </c>
      <c r="Q28" s="176">
        <f ca="1">(O28-O27)*P$10 * (3 - Данные!$A20 + Данные!$A19)</f>
        <v>315.19999999727588</v>
      </c>
      <c r="R28" s="175">
        <f ca="1">IF(INDIRECT(ADDRESS(Данные!$A20,R$1,1,1,"Данные"),1)=0,R27,INDIRECT(ADDRESS(Данные!$A20,R$1,1,1,"Данные"),1))</f>
        <v>4119.0525999995998</v>
      </c>
      <c r="S28" s="175">
        <f ca="1">IF(INDIRECT(ADDRESS(Данные!$A20,S$1,1,1,"Данные"),1)=0,S27,INDIRECT(ADDRESS(Данные!$A20,S$1,1,1,"Данные"),1))</f>
        <v>845.90539999968598</v>
      </c>
      <c r="T28" s="176">
        <f ca="1">(R28-R27)*T$10 * (3 - Данные!$A20 + Данные!$A19)</f>
        <v>729.59999999875436</v>
      </c>
      <c r="U28" s="176">
        <f ca="1">(S28-S27)*T$10 * (3 - Данные!$A20 + Данные!$A19)</f>
        <v>85.59999999943102</v>
      </c>
      <c r="V28" s="175">
        <f ca="1">IF(INDIRECT(ADDRESS(Данные!$A20,V$1,1,1,"Данные"),1)=0,V27,INDIRECT(ADDRESS(Данные!$A20,V$1,1,1,"Данные"),1))</f>
        <v>10349.870600005799</v>
      </c>
      <c r="W28" s="175">
        <f ca="1">IF(INDIRECT(ADDRESS(Данные!$A20,W$1,1,1,"Данные"),1)=0,W27,INDIRECT(ADDRESS(Данные!$A20,W$1,1,1,"Данные"),1))</f>
        <v>4744.8193000006104</v>
      </c>
      <c r="X28" s="176">
        <f ca="1">(V28-V27)*X$10 * (3 - Данные!$A20 + Данные!$A19)</f>
        <v>750.39999998989515</v>
      </c>
      <c r="Y28" s="176">
        <f ca="1">(W28-W27)*X$10 * (3 - Данные!$A20 + Данные!$A19)</f>
        <v>218.40000000520376</v>
      </c>
      <c r="Z28" s="145">
        <f ca="1">INDIRECT(ADDRESS(Данные!$A20,4,1,1,"Данные"), 1)</f>
        <v>44545.458333333336</v>
      </c>
      <c r="AA28" s="175">
        <f ca="1">IF(INDIRECT(ADDRESS(Данные!$A20,AA$1,1,1,"Данные"),1)=0,AA27,INDIRECT(ADDRESS(Данные!$A20,AA$1,1,1,"Данные"),1))</f>
        <v>767.49679999984801</v>
      </c>
      <c r="AB28" s="175">
        <f ca="1">IF(INDIRECT(ADDRESS(Данные!$A20,AB$1,1,1,"Данные"),1)=0,AB27,INDIRECT(ADDRESS(Данные!$A20,AB$1,1,1,"Данные"),1))</f>
        <v>275.97330000018701</v>
      </c>
      <c r="AC28" s="147">
        <f ca="1">(AA28-AA27)*AC$10 * (3 - Данные!$A20 + Данные!$A19)</f>
        <v>0</v>
      </c>
      <c r="AD28" s="147">
        <f ca="1">(AB28-AB27)*AC$10 * (3 - Данные!$A20 + Данные!$A19)</f>
        <v>0</v>
      </c>
      <c r="AE28" s="175">
        <f ca="1">IF(INDIRECT(ADDRESS(Данные!$A20,AE$1,1,1,"Данные"),1)=0,AE27,INDIRECT(ADDRESS(Данные!$A20,AE$1,1,1,"Данные"),1))</f>
        <v>8988.6486000060795</v>
      </c>
      <c r="AF28" s="175">
        <f ca="1">IF(INDIRECT(ADDRESS(Данные!$A20,AF$1,1,1,"Данные"),1)=0,AF27,INDIRECT(ADDRESS(Данные!$A20,AF$1,1,1,"Данные"),1))</f>
        <v>1913.6809000001599</v>
      </c>
      <c r="AG28" s="176">
        <f ca="1">(AE28-AE27)*AG$10 * (3 - Данные!$A20 + Данные!$A19)</f>
        <v>1428.7999999942258</v>
      </c>
      <c r="AH28" s="176">
        <f ca="1">(AF28-AF27)*AG$10 * (3 - Данные!$A20 + Данные!$A19)</f>
        <v>199.99999999890861</v>
      </c>
      <c r="AI28" s="175">
        <f ca="1">IF(INDIRECT(ADDRESS(Данные!$A20,AI$1,1,1,"Данные"),1)=0,AI27,INDIRECT(ADDRESS(Данные!$A20,AI$1,1,1,"Данные"),1))</f>
        <v>10573.9186000029</v>
      </c>
      <c r="AJ28" s="175">
        <f ca="1">IF(INDIRECT(ADDRESS(Данные!$A20,AJ$1,1,1,"Данные"),1)=0,AJ27,INDIRECT(ADDRESS(Данные!$A20,AJ$1,1,1,"Данные"),1))</f>
        <v>2657.3676999997701</v>
      </c>
      <c r="AK28" s="147">
        <f ca="1">(AI28-AI27)*AK$10 * (3 - Данные!$A20 + Данные!$A19)</f>
        <v>1746.4000000036322</v>
      </c>
      <c r="AL28" s="147">
        <f ca="1">(AJ28-AJ27)*AK$10 * (3 - Данные!$A20 + Данные!$A19)</f>
        <v>292.00000000128057</v>
      </c>
      <c r="AM28" s="175">
        <f ca="1">IF(INDIRECT(ADDRESS(Данные!$A20,AM$1,1,1,"Данные"),1)=0,AM27,INDIRECT(ADDRESS(Данные!$A20,AM$1,1,1,"Данные"),1))</f>
        <v>36533.042600012603</v>
      </c>
      <c r="AN28" s="175">
        <f ca="1">IF(INDIRECT(ADDRESS(Данные!$A20,AN$1,1,1,"Данные"),1)=0,AN27,INDIRECT(ADDRESS(Данные!$A20,AN$1,1,1,"Данные"),1))</f>
        <v>8170.9028999966504</v>
      </c>
      <c r="AO28" s="147">
        <f ca="1">(AM28-AM27)*AO$10 * (3 - Данные!$A20 + Данные!$A19)</f>
        <v>1299.2000000085682</v>
      </c>
      <c r="AP28" s="147">
        <f ca="1">(AN28-AN27)*AO$10 * (3 - Данные!$A20 + Данные!$A19)</f>
        <v>179.20000000594882</v>
      </c>
      <c r="AQ28" s="175">
        <f ca="1">IF(INDIRECT(ADDRESS(Данные!$A20,AQ$1,1,1,"Данные"),1)=0,AQ27,INDIRECT(ADDRESS(Данные!$A20,AQ$1,1,1,"Данные"),1))</f>
        <v>1587.1904</v>
      </c>
      <c r="AR28" s="175">
        <f ca="1">IF(INDIRECT(ADDRESS(Данные!$A20,AR$1,1,1,"Данные"),1)=0,AR27,INDIRECT(ADDRESS(Данные!$A20,AR$1,1,1,"Данные"),1))</f>
        <v>835.72130000000004</v>
      </c>
      <c r="AS28" s="147">
        <f ca="1">(AQ28-AQ27)*AS$10 * (3 - Данные!$A20 + Данные!$A19)</f>
        <v>21.36000000000422</v>
      </c>
      <c r="AT28" s="147">
        <f ca="1">(AR28-AR27)*AS$10 * (3 - Данные!$A20 + Данные!$A19)</f>
        <v>4.4400000000223372</v>
      </c>
      <c r="AU28" s="175">
        <f ca="1">IF(INDIRECT(ADDRESS(Данные!$A20,AU$1,1,1,"Данные"),1)=0,AU27,INDIRECT(ADDRESS(Данные!$A20,AU$1,1,1,"Данные"),1))</f>
        <v>24242.099099999999</v>
      </c>
      <c r="AV28" s="175">
        <f ca="1">IF(INDIRECT(ADDRESS(Данные!$A20,AV$1,1,1,"Данные"),1)=0,AV27,INDIRECT(ADDRESS(Данные!$A20,AV$1,1,1,"Данные"),1))</f>
        <v>8472.2589000000007</v>
      </c>
      <c r="AW28" s="147">
        <f ca="1">(AU28-AU27)*AW$10 * (3 - Данные!$A20 + Данные!$A19)</f>
        <v>536.59999999945285</v>
      </c>
      <c r="AX28" s="304">
        <f ca="1">(AV28-AV27)*AW$10 * (3 - Данные!$A20 + Данные!$A19)</f>
        <v>66.800000000512227</v>
      </c>
      <c r="AY28" s="145">
        <f ca="1">INDIRECT(ADDRESS(Данные!$A20,4,1,1,"Данные"), 1)</f>
        <v>44545.458333333336</v>
      </c>
      <c r="AZ28" s="175">
        <f ca="1">IF(INDIRECT(ADDRESS(Данные!$A20,AZ$1,1,1,"Данные"),1)=0,AZ27,INDIRECT(ADDRESS(Данные!$A20,AZ$1,1,1,"Данные"),1))</f>
        <v>6590.3984</v>
      </c>
      <c r="BA28" s="175">
        <f ca="1">IF(INDIRECT(ADDRESS(Данные!$A20,BA$1,1,1,"Данные"),1)=0,BA27,INDIRECT(ADDRESS(Данные!$A20,BA$1,1,1,"Данные"),1))</f>
        <v>4075.9155000000001</v>
      </c>
      <c r="BB28" s="147">
        <f ca="1">(AZ28-AZ27)*BB$10 * (3 - Данные!$A20 + Данные!$A19)</f>
        <v>11.400000000139698</v>
      </c>
      <c r="BC28" s="304">
        <f ca="1">(BA28-BA27)*BB$10 * (3 - Данные!$A20 + Данные!$A19)</f>
        <v>12.7200000000812</v>
      </c>
      <c r="BD28" s="139"/>
      <c r="BE28" s="148"/>
      <c r="BF28" s="147"/>
      <c r="BG28" s="304"/>
      <c r="BH28" s="309">
        <f t="shared" ca="1" si="0"/>
        <v>44545.458333333336</v>
      </c>
      <c r="BI28" s="315">
        <f ca="1">D28+H28+L28+P28+T28+X28+AC28+AG28+AK28+AO28+AS28+AW28+ BB28+BF28</f>
        <v>9348.8266663972354</v>
      </c>
      <c r="BJ28" s="305">
        <f ca="1">E28+I28+M28+Q28+U28+Y28+AD28+AH28+AL28+AP28+AT28+AX28+ BC28+BG28</f>
        <v>2176.4933333686258</v>
      </c>
    </row>
    <row r="29" spans="1:73" s="144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11927.4808333376</v>
      </c>
      <c r="C29" s="175">
        <f ca="1">IF(INDIRECT(ADDRESS(Данные!$A21,C$1,1,1,"Данные"),1)=0,C28,INDIRECT(ADDRESS(Данные!$A21,C$1,1,1,"Данные"),1))</f>
        <v>3499.8666666654699</v>
      </c>
      <c r="D29" s="176">
        <f ca="1">(B29-B28)*D$10 * (3 - Данные!$A21 + Данные!$A20)</f>
        <v>503.19999999919673</v>
      </c>
      <c r="E29" s="176">
        <f ca="1">(C29-C28)*D$10 * (3 - Данные!$A21 + Данные!$A20)</f>
        <v>293.06666663978831</v>
      </c>
      <c r="F29" s="175">
        <f ca="1">IF(INDIRECT(ADDRESS(Данные!$A21,F$1,1,1,"Данные"),1)=0,F28,INDIRECT(ADDRESS(Данные!$A21,F$1,1,1,"Данные"),1))</f>
        <v>3099.7976999990701</v>
      </c>
      <c r="G29" s="175">
        <f ca="1">IF(INDIRECT(ADDRESS(Данные!$A21,G$1,1,1,"Данные"),1)=0,G28,INDIRECT(ADDRESS(Данные!$A21,G$1,1,1,"Данные"),1))</f>
        <v>1447.3480999994099</v>
      </c>
      <c r="H29" s="176">
        <f ca="1">(F29-F28)*H$10 * (3 - Данные!$A21 + Данные!$A20)</f>
        <v>1329.2000000001281</v>
      </c>
      <c r="I29" s="176">
        <f ca="1">(G29-G28)*H$10 * (3 - Данные!$A21 + Данные!$A20)</f>
        <v>513.9999999992142</v>
      </c>
      <c r="J29" s="175">
        <f ca="1">IF(INDIRECT(ADDRESS(Данные!$A21,J$1,1,1,"Данные"),1)=0,J28,INDIRECT(ADDRESS(Данные!$A21,J$1,1,1,"Данные"),1))</f>
        <v>2451.4162000013698</v>
      </c>
      <c r="K29" s="175">
        <f ca="1">IF(INDIRECT(ADDRESS(Данные!$A21,K$1,1,1,"Данные"),1)=0,K28,INDIRECT(ADDRESS(Данные!$A21,K$1,1,1,"Данные"),1))</f>
        <v>906.88910000034605</v>
      </c>
      <c r="L29" s="176">
        <f ca="1">(J29-J28)*L$10 * (3 - Данные!$A21 + Данные!$A20)</f>
        <v>119.19999999918218</v>
      </c>
      <c r="M29" s="176">
        <f ca="1">(K29-K28)*L$10 * (3 - Данные!$A21 + Данные!$A20)</f>
        <v>44.800000000122964</v>
      </c>
      <c r="N29" s="175">
        <f ca="1">IF(INDIRECT(ADDRESS(Данные!$A21,N$1,1,1,"Данные"),1)=0,N28,INDIRECT(ADDRESS(Данные!$A21,N$1,1,1,"Данные"),1))</f>
        <v>15819.484699996599</v>
      </c>
      <c r="O29" s="175">
        <f ca="1">IF(INDIRECT(ADDRESS(Данные!$A21,O$1,1,1,"Данные"),1)=0,O28,INDIRECT(ADDRESS(Данные!$A21,O$1,1,1,"Данные"),1))</f>
        <v>6277.13250000276</v>
      </c>
      <c r="P29" s="176">
        <f ca="1">(N29-N28)*P$10 * (3 - Данные!$A21 + Данные!$A20)</f>
        <v>937.59999999747379</v>
      </c>
      <c r="Q29" s="176">
        <f ca="1">(O29-O28)*P$10 * (3 - Данные!$A21 + Данные!$A20)</f>
        <v>309.1999999996915</v>
      </c>
      <c r="R29" s="175">
        <f ca="1">IF(INDIRECT(ADDRESS(Данные!$A21,R$1,1,1,"Данные"),1)=0,R28,INDIRECT(ADDRESS(Данные!$A21,R$1,1,1,"Данные"),1))</f>
        <v>4119.2306999995999</v>
      </c>
      <c r="S29" s="175">
        <f ca="1">IF(INDIRECT(ADDRESS(Данные!$A21,S$1,1,1,"Данные"),1)=0,S28,INDIRECT(ADDRESS(Данные!$A21,S$1,1,1,"Данные"),1))</f>
        <v>845.92909999968595</v>
      </c>
      <c r="T29" s="176">
        <f ca="1">(R29-R28)*T$10 * (3 - Данные!$A21 + Данные!$A20)</f>
        <v>712.40000000034343</v>
      </c>
      <c r="U29" s="176">
        <f ca="1">(S29-S28)*T$10 * (3 - Данные!$A21 + Данные!$A20)</f>
        <v>94.799999999850115</v>
      </c>
      <c r="V29" s="175">
        <f ca="1">IF(INDIRECT(ADDRESS(Данные!$A21,V$1,1,1,"Данные"),1)=0,V28,INDIRECT(ADDRESS(Данные!$A21,V$1,1,1,"Данные"),1))</f>
        <v>10350.0017000058</v>
      </c>
      <c r="W29" s="175">
        <f ca="1">IF(INDIRECT(ADDRESS(Данные!$A21,W$1,1,1,"Данные"),1)=0,W28,INDIRECT(ADDRESS(Данные!$A21,W$1,1,1,"Данные"),1))</f>
        <v>4744.8496000006098</v>
      </c>
      <c r="X29" s="176">
        <f ca="1">(V29-V28)*X$10 * (3 - Данные!$A21 + Данные!$A20)</f>
        <v>524.40000000206055</v>
      </c>
      <c r="Y29" s="176">
        <f ca="1">(W29-W28)*X$10 * (3 - Данные!$A21 + Данные!$A20)</f>
        <v>121.19999999777065</v>
      </c>
      <c r="Z29" s="145">
        <f ca="1">INDIRECT(ADDRESS(Данные!$A21,4,1,1,"Данные"), 1)</f>
        <v>44545.5</v>
      </c>
      <c r="AA29" s="175">
        <f ca="1">IF(INDIRECT(ADDRESS(Данные!$A21,AA$1,1,1,"Данные"),1)=0,AA28,INDIRECT(ADDRESS(Данные!$A21,AA$1,1,1,"Данные"),1))</f>
        <v>767.49679999984801</v>
      </c>
      <c r="AB29" s="175">
        <f ca="1">IF(INDIRECT(ADDRESS(Данные!$A21,AB$1,1,1,"Данные"),1)=0,AB28,INDIRECT(ADDRESS(Данные!$A21,AB$1,1,1,"Данные"),1))</f>
        <v>275.97330000018701</v>
      </c>
      <c r="AC29" s="147">
        <f ca="1">(AA29-AA28)*AC$10 * (3 - Данные!$A21 + Данные!$A20)</f>
        <v>0</v>
      </c>
      <c r="AD29" s="147">
        <f ca="1">(AB29-AB28)*AC$10 * (3 - Данные!$A21 + Данные!$A20)</f>
        <v>0</v>
      </c>
      <c r="AE29" s="175">
        <f ca="1">IF(INDIRECT(ADDRESS(Данные!$A21,AE$1,1,1,"Данные"),1)=0,AE28,INDIRECT(ADDRESS(Данные!$A21,AE$1,1,1,"Данные"),1))</f>
        <v>8989.0111000060806</v>
      </c>
      <c r="AF29" s="175">
        <f ca="1">IF(INDIRECT(ADDRESS(Данные!$A21,AF$1,1,1,"Данные"),1)=0,AF28,INDIRECT(ADDRESS(Данные!$A21,AF$1,1,1,"Данные"),1))</f>
        <v>1913.7351000001599</v>
      </c>
      <c r="AG29" s="176">
        <f ca="1">(AE29-AE28)*AG$10 * (3 - Данные!$A21 + Данные!$A20)</f>
        <v>1450.0000000043656</v>
      </c>
      <c r="AH29" s="176">
        <f ca="1">(AF29-AF28)*AG$10 * (3 - Данные!$A21 + Данные!$A20)</f>
        <v>216.80000000014843</v>
      </c>
      <c r="AI29" s="175">
        <f ca="1">IF(INDIRECT(ADDRESS(Данные!$A21,AI$1,1,1,"Данные"),1)=0,AI28,INDIRECT(ADDRESS(Данные!$A21,AI$1,1,1,"Данные"),1))</f>
        <v>10574.355000002901</v>
      </c>
      <c r="AJ29" s="175">
        <f ca="1">IF(INDIRECT(ADDRESS(Данные!$A21,AJ$1,1,1,"Данные"),1)=0,AJ28,INDIRECT(ADDRESS(Данные!$A21,AJ$1,1,1,"Данные"),1))</f>
        <v>2657.4437999997699</v>
      </c>
      <c r="AK29" s="147">
        <f ca="1">(AI29-AI28)*AK$10 * (3 - Данные!$A21 + Данные!$A20)</f>
        <v>1745.600000002014</v>
      </c>
      <c r="AL29" s="147">
        <f ca="1">(AJ29-AJ28)*AK$10 * (3 - Данные!$A21 + Данные!$A20)</f>
        <v>304.39999999907741</v>
      </c>
      <c r="AM29" s="175">
        <f ca="1">IF(INDIRECT(ADDRESS(Данные!$A21,AM$1,1,1,"Данные"),1)=0,AM28,INDIRECT(ADDRESS(Данные!$A21,AM$1,1,1,"Данные"),1))</f>
        <v>36533.356200012597</v>
      </c>
      <c r="AN29" s="175">
        <f ca="1">IF(INDIRECT(ADDRESS(Данные!$A21,AN$1,1,1,"Данные"),1)=0,AN28,INDIRECT(ADDRESS(Данные!$A21,AN$1,1,1,"Данные"),1))</f>
        <v>8170.9488999966497</v>
      </c>
      <c r="AO29" s="147">
        <f ca="1">(AM29-AM28)*AO$10 * (3 - Данные!$A21 + Данные!$A20)</f>
        <v>1254.3999999761581</v>
      </c>
      <c r="AP29" s="147">
        <f ca="1">(AN29-AN28)*AO$10 * (3 - Данные!$A21 + Данные!$A20)</f>
        <v>183.99999999746797</v>
      </c>
      <c r="AQ29" s="175">
        <f ca="1">IF(INDIRECT(ADDRESS(Данные!$A21,AQ$1,1,1,"Данные"),1)=0,AQ28,INDIRECT(ADDRESS(Данные!$A21,AQ$1,1,1,"Данные"),1))</f>
        <v>1587.2945999999999</v>
      </c>
      <c r="AR29" s="175">
        <f ca="1">IF(INDIRECT(ADDRESS(Данные!$A21,AR$1,1,1,"Данные"),1)=0,AR28,INDIRECT(ADDRESS(Данные!$A21,AR$1,1,1,"Данные"),1))</f>
        <v>835.7423</v>
      </c>
      <c r="AS29" s="147">
        <f ca="1">(AQ29-AQ28)*AS$10 * (3 - Данные!$A21 + Данные!$A20)</f>
        <v>20.839999999998327</v>
      </c>
      <c r="AT29" s="147">
        <f ca="1">(AR29-AR28)*AS$10 * (3 - Данные!$A21 + Данные!$A20)</f>
        <v>4.1999999999916326</v>
      </c>
      <c r="AU29" s="175">
        <f ca="1">IF(INDIRECT(ADDRESS(Данные!$A21,AU$1,1,1,"Данные"),1)=0,AU28,INDIRECT(ADDRESS(Данные!$A21,AU$1,1,1,"Данные"),1))</f>
        <v>24242.601600000002</v>
      </c>
      <c r="AV29" s="175">
        <f ca="1">IF(INDIRECT(ADDRESS(Данные!$A21,AV$1,1,1,"Данные"),1)=0,AV28,INDIRECT(ADDRESS(Данные!$A21,AV$1,1,1,"Данные"),1))</f>
        <v>8472.3207000000002</v>
      </c>
      <c r="AW29" s="147">
        <f ca="1">(AU29-AU28)*AW$10 * (3 - Данные!$A21 + Данные!$A20)</f>
        <v>502.50000000232831</v>
      </c>
      <c r="AX29" s="304">
        <f ca="1">(AV29-AV28)*AW$10 * (3 - Данные!$A21 + Данные!$A20)</f>
        <v>61.799999999493593</v>
      </c>
      <c r="AY29" s="145">
        <f ca="1">INDIRECT(ADDRESS(Данные!$A21,4,1,1,"Данные"), 1)</f>
        <v>44545.5</v>
      </c>
      <c r="AZ29" s="175">
        <f ca="1">IF(INDIRECT(ADDRESS(Данные!$A21,AZ$1,1,1,"Данные"),1)=0,AZ28,INDIRECT(ADDRESS(Данные!$A21,AZ$1,1,1,"Данные"),1))</f>
        <v>6590.4533000000001</v>
      </c>
      <c r="BA29" s="175">
        <f ca="1">IF(INDIRECT(ADDRESS(Данные!$A21,BA$1,1,1,"Данные"),1)=0,BA28,INDIRECT(ADDRESS(Данные!$A21,BA$1,1,1,"Данные"),1))</f>
        <v>4075.982</v>
      </c>
      <c r="BB29" s="147">
        <f ca="1">(AZ29-AZ28)*BB$10 * (3 - Данные!$A21 + Данные!$A20)</f>
        <v>10.980000000017753</v>
      </c>
      <c r="BC29" s="304">
        <f ca="1">(BA29-BA28)*BB$10 * (3 - Данные!$A21 + Данные!$A20)</f>
        <v>13.299999999981083</v>
      </c>
      <c r="BD29" s="139"/>
      <c r="BE29" s="148"/>
      <c r="BF29" s="147"/>
      <c r="BG29" s="304"/>
      <c r="BH29" s="309">
        <f t="shared" ca="1" si="0"/>
        <v>44545.5</v>
      </c>
      <c r="BI29" s="315">
        <f t="shared" ca="1" si="1"/>
        <v>9110.3199999832668</v>
      </c>
      <c r="BJ29" s="305">
        <f t="shared" ca="1" si="2"/>
        <v>2161.5666666325978</v>
      </c>
    </row>
    <row r="30" spans="1:73" s="144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11927.5991000043</v>
      </c>
      <c r="C30" s="175">
        <f ca="1">IF(INDIRECT(ADDRESS(Данные!$A22,C$1,1,1,"Данные"),1)=0,C29,INDIRECT(ADDRESS(Данные!$A22,C$1,1,1,"Данные"),1))</f>
        <v>3499.9345333321398</v>
      </c>
      <c r="D30" s="176">
        <f ca="1">(B30-B29)*D$10 * (3 - Данные!$A22 + Данные!$A21)</f>
        <v>473.06666679651244</v>
      </c>
      <c r="E30" s="176">
        <f ca="1">(C30-C29)*D$10 * (3 - Данные!$A22 + Данные!$A21)</f>
        <v>271.46666667977115</v>
      </c>
      <c r="F30" s="175">
        <f ca="1">IF(INDIRECT(ADDRESS(Данные!$A22,F$1,1,1,"Данные"),1)=0,F29,INDIRECT(ADDRESS(Данные!$A22,F$1,1,1,"Данные"),1))</f>
        <v>3100.1301999990701</v>
      </c>
      <c r="G30" s="175">
        <f ca="1">IF(INDIRECT(ADDRESS(Данные!$A22,G$1,1,1,"Данные"),1)=0,G29,INDIRECT(ADDRESS(Данные!$A22,G$1,1,1,"Данные"),1))</f>
        <v>1447.4785999994101</v>
      </c>
      <c r="H30" s="176">
        <f ca="1">(F30-F29)*H$10 * (3 - Данные!$A22 + Данные!$A21)</f>
        <v>1329.9999999999272</v>
      </c>
      <c r="I30" s="176">
        <f ca="1">(G30-G29)*H$10 * (3 - Данные!$A22 + Данные!$A21)</f>
        <v>522.00000000084401</v>
      </c>
      <c r="J30" s="175">
        <f ca="1">IF(INDIRECT(ADDRESS(Данные!$A22,J$1,1,1,"Данные"),1)=0,J29,INDIRECT(ADDRESS(Данные!$A22,J$1,1,1,"Данные"),1))</f>
        <v>2451.4459000013699</v>
      </c>
      <c r="K30" s="175">
        <f ca="1">IF(INDIRECT(ADDRESS(Данные!$A22,K$1,1,1,"Данные"),1)=0,K29,INDIRECT(ADDRESS(Данные!$A22,K$1,1,1,"Данные"),1))</f>
        <v>906.90090000034604</v>
      </c>
      <c r="L30" s="176">
        <f ca="1">(J30-J29)*L$10 * (3 - Данные!$A22 + Данные!$A21)</f>
        <v>118.80000000019209</v>
      </c>
      <c r="M30" s="176">
        <f ca="1">(K30-K29)*L$10 * (3 - Данные!$A22 + Данные!$A21)</f>
        <v>47.199999999975262</v>
      </c>
      <c r="N30" s="175">
        <f ca="1">IF(INDIRECT(ADDRESS(Данные!$A22,N$1,1,1,"Данные"),1)=0,N29,INDIRECT(ADDRESS(Данные!$A22,N$1,1,1,"Данные"),1))</f>
        <v>15819.6915999966</v>
      </c>
      <c r="O30" s="175">
        <f ca="1">IF(INDIRECT(ADDRESS(Данные!$A22,O$1,1,1,"Данные"),1)=0,O29,INDIRECT(ADDRESS(Данные!$A22,O$1,1,1,"Данные"),1))</f>
        <v>6277.2061000027597</v>
      </c>
      <c r="P30" s="176">
        <f ca="1">(N30-N29)*P$10 * (3 - Данные!$A22 + Данные!$A21)</f>
        <v>827.60000000416767</v>
      </c>
      <c r="Q30" s="176">
        <f ca="1">(O30-O29)*P$10 * (3 - Данные!$A22 + Данные!$A21)</f>
        <v>294.39999999885913</v>
      </c>
      <c r="R30" s="175">
        <f ca="1">IF(INDIRECT(ADDRESS(Данные!$A22,R$1,1,1,"Данные"),1)=0,R29,INDIRECT(ADDRESS(Данные!$A22,R$1,1,1,"Данные"),1))</f>
        <v>4119.3990999996004</v>
      </c>
      <c r="S30" s="175">
        <f ca="1">IF(INDIRECT(ADDRESS(Данные!$A22,S$1,1,1,"Данные"),1)=0,S29,INDIRECT(ADDRESS(Данные!$A22,S$1,1,1,"Данные"),1))</f>
        <v>845.95399999968595</v>
      </c>
      <c r="T30" s="176">
        <f ca="1">(R30-R29)*T$10 * (3 - Данные!$A22 + Данные!$A21)</f>
        <v>673.60000000189757</v>
      </c>
      <c r="U30" s="176">
        <f ca="1">(S30-S29)*T$10 * (3 - Данные!$A22 + Данные!$A21)</f>
        <v>99.600000000009459</v>
      </c>
      <c r="V30" s="175">
        <f ca="1">IF(INDIRECT(ADDRESS(Данные!$A22,V$1,1,1,"Данные"),1)=0,V29,INDIRECT(ADDRESS(Данные!$A22,V$1,1,1,"Данные"),1))</f>
        <v>10350.0845000058</v>
      </c>
      <c r="W30" s="175">
        <f ca="1">IF(INDIRECT(ADDRESS(Данные!$A22,W$1,1,1,"Данные"),1)=0,W29,INDIRECT(ADDRESS(Данные!$A22,W$1,1,1,"Данные"),1))</f>
        <v>4744.8636000006099</v>
      </c>
      <c r="X30" s="176">
        <f ca="1">(V30-V29)*X$10 * (3 - Данные!$A22 + Данные!$A21)</f>
        <v>331.20000000053551</v>
      </c>
      <c r="Y30" s="176">
        <f ca="1">(W30-W29)*X$10 * (3 - Данные!$A22 + Данные!$A21)</f>
        <v>56.000000000494765</v>
      </c>
      <c r="Z30" s="145">
        <f ca="1">INDIRECT(ADDRESS(Данные!$A22,4,1,1,"Данные"), 1)</f>
        <v>44545.541666666664</v>
      </c>
      <c r="AA30" s="175">
        <f ca="1">IF(INDIRECT(ADDRESS(Данные!$A22,AA$1,1,1,"Данные"),1)=0,AA29,INDIRECT(ADDRESS(Данные!$A22,AA$1,1,1,"Данные"),1))</f>
        <v>767.49679999984801</v>
      </c>
      <c r="AB30" s="175">
        <f ca="1">IF(INDIRECT(ADDRESS(Данные!$A22,AB$1,1,1,"Данные"),1)=0,AB29,INDIRECT(ADDRESS(Данные!$A22,AB$1,1,1,"Данные"),1))</f>
        <v>275.97330000018701</v>
      </c>
      <c r="AC30" s="147">
        <f ca="1">(AA30-AA29)*AC$10 * (3 - Данные!$A22 + Данные!$A21)</f>
        <v>0</v>
      </c>
      <c r="AD30" s="147">
        <f ca="1">(AB30-AB29)*AC$10 * (3 - Данные!$A22 + Данные!$A21)</f>
        <v>0</v>
      </c>
      <c r="AE30" s="175">
        <f ca="1">IF(INDIRECT(ADDRESS(Данные!$A22,AE$1,1,1,"Данные"),1)=0,AE29,INDIRECT(ADDRESS(Данные!$A22,AE$1,1,1,"Данные"),1))</f>
        <v>8989.3570000060809</v>
      </c>
      <c r="AF30" s="175">
        <f ca="1">IF(INDIRECT(ADDRESS(Данные!$A22,AF$1,1,1,"Данные"),1)=0,AF29,INDIRECT(ADDRESS(Данные!$A22,AF$1,1,1,"Данные"),1))</f>
        <v>1913.7934000001601</v>
      </c>
      <c r="AG30" s="176">
        <f ca="1">(AE30-AE29)*AG$10 * (3 - Данные!$A22 + Данные!$A21)</f>
        <v>1383.6000000010245</v>
      </c>
      <c r="AH30" s="176">
        <f ca="1">(AF30-AF29)*AG$10 * (3 - Данные!$A22 + Данные!$A21)</f>
        <v>233.20000000057917</v>
      </c>
      <c r="AI30" s="175">
        <f ca="1">IF(INDIRECT(ADDRESS(Данные!$A22,AI$1,1,1,"Данные"),1)=0,AI29,INDIRECT(ADDRESS(Данные!$A22,AI$1,1,1,"Данные"),1))</f>
        <v>10574.7834000029</v>
      </c>
      <c r="AJ30" s="175">
        <f ca="1">IF(INDIRECT(ADDRESS(Данные!$A22,AJ$1,1,1,"Данные"),1)=0,AJ29,INDIRECT(ADDRESS(Данные!$A22,AJ$1,1,1,"Данные"),1))</f>
        <v>2657.52479999977</v>
      </c>
      <c r="AK30" s="147">
        <f ca="1">(AI30-AI29)*AK$10 * (3 - Данные!$A22 + Данные!$A21)</f>
        <v>1713.5999999954947</v>
      </c>
      <c r="AL30" s="147">
        <f ca="1">(AJ30-AJ29)*AK$10 * (3 - Данные!$A22 + Данные!$A21)</f>
        <v>324.00000000052387</v>
      </c>
      <c r="AM30" s="175">
        <f ca="1">IF(INDIRECT(ADDRESS(Данные!$A22,AM$1,1,1,"Данные"),1)=0,AM29,INDIRECT(ADDRESS(Данные!$A22,AM$1,1,1,"Данные"),1))</f>
        <v>36533.6683000126</v>
      </c>
      <c r="AN30" s="175">
        <f ca="1">IF(INDIRECT(ADDRESS(Данные!$A22,AN$1,1,1,"Данные"),1)=0,AN29,INDIRECT(ADDRESS(Данные!$A22,AN$1,1,1,"Данные"),1))</f>
        <v>8170.9987999966497</v>
      </c>
      <c r="AO30" s="147">
        <f ca="1">(AM30-AM29)*AO$10 * (3 - Данные!$A22 + Данные!$A21)</f>
        <v>1248.4000000113156</v>
      </c>
      <c r="AP30" s="147">
        <f ca="1">(AN30-AN29)*AO$10 * (3 - Данные!$A22 + Данные!$A21)</f>
        <v>199.59999999991851</v>
      </c>
      <c r="AQ30" s="175">
        <f ca="1">IF(INDIRECT(ADDRESS(Данные!$A22,AQ$1,1,1,"Данные"),1)=0,AQ29,INDIRECT(ADDRESS(Данные!$A22,AQ$1,1,1,"Данные"),1))</f>
        <v>1587.3964000000001</v>
      </c>
      <c r="AR30" s="175">
        <f ca="1">IF(INDIRECT(ADDRESS(Данные!$A22,AR$1,1,1,"Данные"),1)=0,AR29,INDIRECT(ADDRESS(Данные!$A22,AR$1,1,1,"Данные"),1))</f>
        <v>835.7663</v>
      </c>
      <c r="AS30" s="147">
        <f ca="1">(AQ30-AQ29)*AS$10 * (3 - Данные!$A22 + Данные!$A21)</f>
        <v>20.360000000027867</v>
      </c>
      <c r="AT30" s="147">
        <f ca="1">(AR30-AR29)*AS$10 * (3 - Данные!$A22 + Данные!$A21)</f>
        <v>4.8000000000001819</v>
      </c>
      <c r="AU30" s="175">
        <f ca="1">IF(INDIRECT(ADDRESS(Данные!$A22,AU$1,1,1,"Данные"),1)=0,AU29,INDIRECT(ADDRESS(Данные!$A22,AU$1,1,1,"Данные"),1))</f>
        <v>24243.1132</v>
      </c>
      <c r="AV30" s="175">
        <f ca="1">IF(INDIRECT(ADDRESS(Данные!$A22,AV$1,1,1,"Данные"),1)=0,AV29,INDIRECT(ADDRESS(Данные!$A22,AV$1,1,1,"Данные"),1))</f>
        <v>8472.3914000000004</v>
      </c>
      <c r="AW30" s="147">
        <f ca="1">(AU30-AU29)*AW$10 * (3 - Данные!$A22 + Данные!$A21)</f>
        <v>511.59999999799766</v>
      </c>
      <c r="AX30" s="304">
        <f ca="1">(AV30-AV29)*AW$10 * (3 - Данные!$A22 + Данные!$A21)</f>
        <v>70.700000000215368</v>
      </c>
      <c r="AY30" s="145">
        <f ca="1">INDIRECT(ADDRESS(Данные!$A22,4,1,1,"Данные"), 1)</f>
        <v>44545.541666666664</v>
      </c>
      <c r="AZ30" s="175">
        <f ca="1">IF(INDIRECT(ADDRESS(Данные!$A22,AZ$1,1,1,"Данные"),1)=0,AZ29,INDIRECT(ADDRESS(Данные!$A22,AZ$1,1,1,"Данные"),1))</f>
        <v>6590.5066999999999</v>
      </c>
      <c r="BA30" s="175">
        <f ca="1">IF(INDIRECT(ADDRESS(Данные!$A22,BA$1,1,1,"Данные"),1)=0,BA29,INDIRECT(ADDRESS(Данные!$A22,BA$1,1,1,"Данные"),1))</f>
        <v>4076.0549999999998</v>
      </c>
      <c r="BB30" s="147">
        <f ca="1">(AZ30-AZ29)*BB$10 * (3 - Данные!$A22 + Данные!$A21)</f>
        <v>10.679999999956635</v>
      </c>
      <c r="BC30" s="304">
        <f ca="1">(BA30-BA29)*BB$10 * (3 - Данные!$A22 + Данные!$A21)</f>
        <v>14.599999999973079</v>
      </c>
      <c r="BD30" s="139"/>
      <c r="BE30" s="148"/>
      <c r="BF30" s="147"/>
      <c r="BG30" s="304"/>
      <c r="BH30" s="309">
        <f t="shared" ca="1" si="0"/>
        <v>44545.541666666664</v>
      </c>
      <c r="BI30" s="315">
        <f t="shared" ca="1" si="1"/>
        <v>8642.5066668090494</v>
      </c>
      <c r="BJ30" s="305">
        <f t="shared" ca="1" si="2"/>
        <v>2137.566666681164</v>
      </c>
    </row>
    <row r="31" spans="1:73" s="144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11927.6891666709</v>
      </c>
      <c r="C31" s="175">
        <f ca="1">IF(INDIRECT(ADDRESS(Данные!$A23,C$1,1,1,"Данные"),1)=0,C30,INDIRECT(ADDRESS(Данные!$A23,C$1,1,1,"Данные"),1))</f>
        <v>3499.95013333214</v>
      </c>
      <c r="D31" s="176">
        <f ca="1">(B31-B30)*D$10 * (3 - Данные!$A23 + Данные!$A22)</f>
        <v>360.26666640100302</v>
      </c>
      <c r="E31" s="176">
        <f ca="1">(C31-C30)*D$10 * (3 - Данные!$A23 + Данные!$A22)</f>
        <v>62.400000000707223</v>
      </c>
      <c r="F31" s="175">
        <f ca="1">IF(INDIRECT(ADDRESS(Данные!$A23,F$1,1,1,"Данные"),1)=0,F30,INDIRECT(ADDRESS(Данные!$A23,F$1,1,1,"Данные"),1))</f>
        <v>3100.47279999907</v>
      </c>
      <c r="G31" s="175">
        <f ca="1">IF(INDIRECT(ADDRESS(Данные!$A23,G$1,1,1,"Данные"),1)=0,G30,INDIRECT(ADDRESS(Данные!$A23,G$1,1,1,"Данные"),1))</f>
        <v>1447.6162999994101</v>
      </c>
      <c r="H31" s="176">
        <f ca="1">(F31-F30)*H$10 * (3 - Данные!$A23 + Данные!$A22)</f>
        <v>1370.3999999997905</v>
      </c>
      <c r="I31" s="176">
        <f ca="1">(G31-G30)*H$10 * (3 - Данные!$A23 + Данные!$A22)</f>
        <v>550.79999999998108</v>
      </c>
      <c r="J31" s="175">
        <f ca="1">IF(INDIRECT(ADDRESS(Данные!$A23,J$1,1,1,"Данные"),1)=0,J30,INDIRECT(ADDRESS(Данные!$A23,J$1,1,1,"Данные"),1))</f>
        <v>2451.4751000013698</v>
      </c>
      <c r="K31" s="175">
        <f ca="1">IF(INDIRECT(ADDRESS(Данные!$A23,K$1,1,1,"Данные"),1)=0,K30,INDIRECT(ADDRESS(Данные!$A23,K$1,1,1,"Данные"),1))</f>
        <v>906.91400000034605</v>
      </c>
      <c r="L31" s="176">
        <f ca="1">(J31-J30)*L$10 * (3 - Данные!$A23 + Данные!$A22)</f>
        <v>116.79999999978463</v>
      </c>
      <c r="M31" s="176">
        <f ca="1">(K31-K30)*L$10 * (3 - Данные!$A23 + Данные!$A22)</f>
        <v>52.400000000034197</v>
      </c>
      <c r="N31" s="175">
        <f ca="1">IF(INDIRECT(ADDRESS(Данные!$A23,N$1,1,1,"Данные"),1)=0,N30,INDIRECT(ADDRESS(Данные!$A23,N$1,1,1,"Данные"),1))</f>
        <v>15819.898799996599</v>
      </c>
      <c r="O31" s="175">
        <f ca="1">IF(INDIRECT(ADDRESS(Данные!$A23,O$1,1,1,"Данные"),1)=0,O30,INDIRECT(ADDRESS(Данные!$A23,O$1,1,1,"Данные"),1))</f>
        <v>6277.2893000027598</v>
      </c>
      <c r="P31" s="176">
        <f ca="1">(N31-N30)*P$10 * (3 - Данные!$A23 + Данные!$A22)</f>
        <v>828.79999999568099</v>
      </c>
      <c r="Q31" s="176">
        <f ca="1">(O31-O30)*P$10 * (3 - Данные!$A23 + Данные!$A22)</f>
        <v>332.80000000013388</v>
      </c>
      <c r="R31" s="175">
        <f ca="1">IF(INDIRECT(ADDRESS(Данные!$A23,R$1,1,1,"Данные"),1)=0,R30,INDIRECT(ADDRESS(Данные!$A23,R$1,1,1,"Данные"),1))</f>
        <v>4119.5642999995998</v>
      </c>
      <c r="S31" s="175">
        <f ca="1">IF(INDIRECT(ADDRESS(Данные!$A23,S$1,1,1,"Данные"),1)=0,S30,INDIRECT(ADDRESS(Данные!$A23,S$1,1,1,"Данные"),1))</f>
        <v>845.97879999968598</v>
      </c>
      <c r="T31" s="176">
        <f ca="1">(R31-R30)*T$10 * (3 - Данные!$A23 + Данные!$A22)</f>
        <v>660.79999999783468</v>
      </c>
      <c r="U31" s="176">
        <f ca="1">(S31-S30)*T$10 * (3 - Данные!$A23 + Данные!$A22)</f>
        <v>99.200000000109867</v>
      </c>
      <c r="V31" s="175">
        <f ca="1">IF(INDIRECT(ADDRESS(Данные!$A23,V$1,1,1,"Данные"),1)=0,V30,INDIRECT(ADDRESS(Данные!$A23,V$1,1,1,"Данные"),1))</f>
        <v>10350.1634000058</v>
      </c>
      <c r="W31" s="175">
        <f ca="1">IF(INDIRECT(ADDRESS(Данные!$A23,W$1,1,1,"Данные"),1)=0,W30,INDIRECT(ADDRESS(Данные!$A23,W$1,1,1,"Данные"),1))</f>
        <v>4744.8783000006097</v>
      </c>
      <c r="X31" s="176">
        <f ca="1">(V31-V30)*X$10 * (3 - Данные!$A23 + Данные!$A22)</f>
        <v>315.60000000172295</v>
      </c>
      <c r="Y31" s="176">
        <f ca="1">(W31-W30)*X$10 * (3 - Данные!$A23 + Данные!$A22)</f>
        <v>58.799999998882413</v>
      </c>
      <c r="Z31" s="145">
        <f ca="1">INDIRECT(ADDRESS(Данные!$A23,4,1,1,"Данные"), 1)</f>
        <v>44545.583333333336</v>
      </c>
      <c r="AA31" s="175">
        <f ca="1">IF(INDIRECT(ADDRESS(Данные!$A23,AA$1,1,1,"Данные"),1)=0,AA30,INDIRECT(ADDRESS(Данные!$A23,AA$1,1,1,"Данные"),1))</f>
        <v>767.49679999984801</v>
      </c>
      <c r="AB31" s="175">
        <f ca="1">IF(INDIRECT(ADDRESS(Данные!$A23,AB$1,1,1,"Данные"),1)=0,AB30,INDIRECT(ADDRESS(Данные!$A23,AB$1,1,1,"Данные"),1))</f>
        <v>275.97330000018701</v>
      </c>
      <c r="AC31" s="147">
        <f ca="1">(AA31-AA30)*AC$10 * (3 - Данные!$A23 + Данные!$A22)</f>
        <v>0</v>
      </c>
      <c r="AD31" s="147">
        <f ca="1">(AB31-AB30)*AC$10 * (3 - Данные!$A23 + Данные!$A22)</f>
        <v>0</v>
      </c>
      <c r="AE31" s="175">
        <f ca="1">IF(INDIRECT(ADDRESS(Данные!$A23,AE$1,1,1,"Данные"),1)=0,AE30,INDIRECT(ADDRESS(Данные!$A23,AE$1,1,1,"Данные"),1))</f>
        <v>8989.6911000060809</v>
      </c>
      <c r="AF31" s="175">
        <f ca="1">IF(INDIRECT(ADDRESS(Данные!$A23,AF$1,1,1,"Данные"),1)=0,AF30,INDIRECT(ADDRESS(Данные!$A23,AF$1,1,1,"Данные"),1))</f>
        <v>1913.8512000001599</v>
      </c>
      <c r="AG31" s="176">
        <f ca="1">(AE31-AE30)*AG$10 * (3 - Данные!$A23 + Данные!$A22)</f>
        <v>1336.4000000001397</v>
      </c>
      <c r="AH31" s="176">
        <f ca="1">(AF31-AF30)*AG$10 * (3 - Данные!$A23 + Данные!$A22)</f>
        <v>231.19999999926222</v>
      </c>
      <c r="AI31" s="175">
        <f ca="1">IF(INDIRECT(ADDRESS(Данные!$A23,AI$1,1,1,"Данные"),1)=0,AI30,INDIRECT(ADDRESS(Данные!$A23,AI$1,1,1,"Данные"),1))</f>
        <v>10575.191400002899</v>
      </c>
      <c r="AJ31" s="175">
        <f ca="1">IF(INDIRECT(ADDRESS(Данные!$A23,AJ$1,1,1,"Данные"),1)=0,AJ30,INDIRECT(ADDRESS(Данные!$A23,AJ$1,1,1,"Данные"),1))</f>
        <v>2657.6088999997701</v>
      </c>
      <c r="AK31" s="147">
        <f ca="1">(AI31-AI30)*AK$10 * (3 - Данные!$A23 + Данные!$A22)</f>
        <v>1631.9999999977881</v>
      </c>
      <c r="AL31" s="147">
        <f ca="1">(AJ31-AJ30)*AK$10 * (3 - Данные!$A23 + Данные!$A22)</f>
        <v>336.4000000001397</v>
      </c>
      <c r="AM31" s="175">
        <f ca="1">IF(INDIRECT(ADDRESS(Данные!$A23,AM$1,1,1,"Данные"),1)=0,AM30,INDIRECT(ADDRESS(Данные!$A23,AM$1,1,1,"Данные"),1))</f>
        <v>36533.9606000126</v>
      </c>
      <c r="AN31" s="175">
        <f ca="1">IF(INDIRECT(ADDRESS(Данные!$A23,AN$1,1,1,"Данные"),1)=0,AN30,INDIRECT(ADDRESS(Данные!$A23,AN$1,1,1,"Данные"),1))</f>
        <v>8171.0490999966496</v>
      </c>
      <c r="AO31" s="147">
        <f ca="1">(AM31-AM30)*AO$10 * (3 - Данные!$A23 + Данные!$A22)</f>
        <v>1169.2000000039116</v>
      </c>
      <c r="AP31" s="147">
        <f ca="1">(AN31-AN30)*AO$10 * (3 - Данные!$A23 + Данные!$A22)</f>
        <v>201.19999999951688</v>
      </c>
      <c r="AQ31" s="175">
        <f ca="1">IF(INDIRECT(ADDRESS(Данные!$A23,AQ$1,1,1,"Данные"),1)=0,AQ30,INDIRECT(ADDRESS(Данные!$A23,AQ$1,1,1,"Данные"),1))</f>
        <v>1587.4974999999999</v>
      </c>
      <c r="AR31" s="175">
        <f ca="1">IF(INDIRECT(ADDRESS(Данные!$A23,AR$1,1,1,"Данные"),1)=0,AR30,INDIRECT(ADDRESS(Данные!$A23,AR$1,1,1,"Данные"),1))</f>
        <v>835.79160000000002</v>
      </c>
      <c r="AS31" s="147">
        <f ca="1">(AQ31-AQ30)*AS$10 * (3 - Данные!$A23 + Данные!$A22)</f>
        <v>20.21999999997206</v>
      </c>
      <c r="AT31" s="147">
        <f ca="1">(AR31-AR30)*AS$10 * (3 - Данные!$A23 + Данные!$A22)</f>
        <v>5.0600000000031287</v>
      </c>
      <c r="AU31" s="175">
        <f ca="1">IF(INDIRECT(ADDRESS(Данные!$A23,AU$1,1,1,"Данные"),1)=0,AU30,INDIRECT(ADDRESS(Данные!$A23,AU$1,1,1,"Данные"),1))</f>
        <v>24243.625100000001</v>
      </c>
      <c r="AV31" s="175">
        <f ca="1">IF(INDIRECT(ADDRESS(Данные!$A23,AV$1,1,1,"Данные"),1)=0,AV30,INDIRECT(ADDRESS(Данные!$A23,AV$1,1,1,"Данные"),1))</f>
        <v>8472.4614000000001</v>
      </c>
      <c r="AW31" s="147">
        <f ca="1">(AU31-AU30)*AW$10 * (3 - Данные!$A23 + Данные!$A22)</f>
        <v>511.90000000133296</v>
      </c>
      <c r="AX31" s="304">
        <f ca="1">(AV31-AV30)*AW$10 * (3 - Данные!$A23 + Данные!$A22)</f>
        <v>69.999999999708962</v>
      </c>
      <c r="AY31" s="145">
        <f ca="1">INDIRECT(ADDRESS(Данные!$A23,4,1,1,"Данные"), 1)</f>
        <v>44545.583333333336</v>
      </c>
      <c r="AZ31" s="175">
        <f ca="1">IF(INDIRECT(ADDRESS(Данные!$A23,AZ$1,1,1,"Данные"),1)=0,AZ30,INDIRECT(ADDRESS(Данные!$A23,AZ$1,1,1,"Данные"),1))</f>
        <v>6590.5652</v>
      </c>
      <c r="BA31" s="175">
        <f ca="1">IF(INDIRECT(ADDRESS(Данные!$A23,BA$1,1,1,"Данные"),1)=0,BA30,INDIRECT(ADDRESS(Данные!$A23,BA$1,1,1,"Данные"),1))</f>
        <v>4076.1322</v>
      </c>
      <c r="BB31" s="147">
        <f ca="1">(AZ31-AZ30)*BB$10 * (3 - Данные!$A23 + Данные!$A22)</f>
        <v>11.700000000018917</v>
      </c>
      <c r="BC31" s="304">
        <f ca="1">(BA31-BA30)*BB$10 * (3 - Данные!$A23 + Данные!$A22)</f>
        <v>15.44000000003507</v>
      </c>
      <c r="BD31" s="139"/>
      <c r="BE31" s="148"/>
      <c r="BF31" s="147"/>
      <c r="BG31" s="304"/>
      <c r="BH31" s="309">
        <f t="shared" ca="1" si="0"/>
        <v>44545.583333333336</v>
      </c>
      <c r="BI31" s="315">
        <f t="shared" ca="1" si="1"/>
        <v>8334.08666639898</v>
      </c>
      <c r="BJ31" s="305">
        <f t="shared" ca="1" si="2"/>
        <v>2015.6999999985146</v>
      </c>
    </row>
    <row r="32" spans="1:73" s="144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11927.804033337599</v>
      </c>
      <c r="C32" s="175">
        <f ca="1">IF(INDIRECT(ADDRESS(Данные!$A24,C$1,1,1,"Данные"),1)=0,C31,INDIRECT(ADDRESS(Данные!$A24,C$1,1,1,"Данные"),1))</f>
        <v>3500.01733333214</v>
      </c>
      <c r="D32" s="176">
        <f ca="1">(B32-B31)*D$10 * (3 - Данные!$A24 + Данные!$A23)</f>
        <v>459.46666679810733</v>
      </c>
      <c r="E32" s="176">
        <f ca="1">(C32-C31)*D$10 * (3 - Данные!$A24 + Данные!$A23)</f>
        <v>268.79999999982829</v>
      </c>
      <c r="F32" s="175">
        <f ca="1">IF(INDIRECT(ADDRESS(Данные!$A24,F$1,1,1,"Данные"),1)=0,F31,INDIRECT(ADDRESS(Данные!$A24,F$1,1,1,"Данные"),1))</f>
        <v>3100.7270999990701</v>
      </c>
      <c r="G32" s="175">
        <f ca="1">IF(INDIRECT(ADDRESS(Данные!$A24,G$1,1,1,"Данные"),1)=0,G31,INDIRECT(ADDRESS(Данные!$A24,G$1,1,1,"Данные"),1))</f>
        <v>1447.7219999994099</v>
      </c>
      <c r="H32" s="176">
        <f ca="1">(F32-F31)*H$10 * (3 - Данные!$A24 + Данные!$A23)</f>
        <v>1017.2000000002299</v>
      </c>
      <c r="I32" s="176">
        <f ca="1">(G32-G31)*H$10 * (3 - Данные!$A24 + Данные!$A23)</f>
        <v>422.7999999993699</v>
      </c>
      <c r="J32" s="175">
        <f ca="1">IF(INDIRECT(ADDRESS(Данные!$A24,J$1,1,1,"Данные"),1)=0,J31,INDIRECT(ADDRESS(Данные!$A24,J$1,1,1,"Данные"),1))</f>
        <v>2451.5028000013699</v>
      </c>
      <c r="K32" s="175">
        <f ca="1">IF(INDIRECT(ADDRESS(Данные!$A24,K$1,1,1,"Данные"),1)=0,K31,INDIRECT(ADDRESS(Данные!$A24,K$1,1,1,"Данные"),1))</f>
        <v>906.92700000034597</v>
      </c>
      <c r="L32" s="176">
        <f ca="1">(J32-J31)*L$10 * (3 - Данные!$A24 + Данные!$A23)</f>
        <v>110.80000000038126</v>
      </c>
      <c r="M32" s="176">
        <f ca="1">(K32-K31)*L$10 * (3 - Данные!$A24 + Данные!$A23)</f>
        <v>51.999999999679858</v>
      </c>
      <c r="N32" s="175">
        <f ca="1">IF(INDIRECT(ADDRESS(Данные!$A24,N$1,1,1,"Данные"),1)=0,N31,INDIRECT(ADDRESS(Данные!$A24,N$1,1,1,"Данные"),1))</f>
        <v>15820.1265999966</v>
      </c>
      <c r="O32" s="175">
        <f ca="1">IF(INDIRECT(ADDRESS(Данные!$A24,O$1,1,1,"Данные"),1)=0,O31,INDIRECT(ADDRESS(Данные!$A24,O$1,1,1,"Данные"),1))</f>
        <v>6277.3782000027604</v>
      </c>
      <c r="P32" s="176">
        <f ca="1">(N32-N31)*P$10 * (3 - Данные!$A24 + Данные!$A23)</f>
        <v>911.20000000228174</v>
      </c>
      <c r="Q32" s="176">
        <f ca="1">(O32-O31)*P$10 * (3 - Данные!$A24 + Данные!$A23)</f>
        <v>355.60000000259606</v>
      </c>
      <c r="R32" s="175">
        <f ca="1">IF(INDIRECT(ADDRESS(Данные!$A24,R$1,1,1,"Данные"),1)=0,R31,INDIRECT(ADDRESS(Данные!$A24,R$1,1,1,"Данные"),1))</f>
        <v>4119.7268999996004</v>
      </c>
      <c r="S32" s="175">
        <f ca="1">IF(INDIRECT(ADDRESS(Данные!$A24,S$1,1,1,"Данные"),1)=0,S31,INDIRECT(ADDRESS(Данные!$A24,S$1,1,1,"Данные"),1))</f>
        <v>846.00349999968603</v>
      </c>
      <c r="T32" s="176">
        <f ca="1">(R32-R31)*T$10 * (3 - Данные!$A24 + Данные!$A23)</f>
        <v>650.40000000226428</v>
      </c>
      <c r="U32" s="176">
        <f ca="1">(S32-S31)*T$10 * (3 - Данные!$A24 + Данные!$A23)</f>
        <v>98.800000000210275</v>
      </c>
      <c r="V32" s="175">
        <f ca="1">IF(INDIRECT(ADDRESS(Данные!$A24,V$1,1,1,"Данные"),1)=0,V31,INDIRECT(ADDRESS(Данные!$A24,V$1,1,1,"Данные"),1))</f>
        <v>10350.2429000058</v>
      </c>
      <c r="W32" s="175">
        <f ca="1">IF(INDIRECT(ADDRESS(Данные!$A24,W$1,1,1,"Данные"),1)=0,W31,INDIRECT(ADDRESS(Данные!$A24,W$1,1,1,"Данные"),1))</f>
        <v>4744.8937000006099</v>
      </c>
      <c r="X32" s="176">
        <f ca="1">(V32-V31)*X$10 * (3 - Данные!$A24 + Данные!$A23)</f>
        <v>317.99999999930151</v>
      </c>
      <c r="Y32" s="176">
        <f ca="1">(W32-W31)*X$10 * (3 - Данные!$A24 + Данные!$A23)</f>
        <v>61.60000000090804</v>
      </c>
      <c r="Z32" s="145">
        <f ca="1">INDIRECT(ADDRESS(Данные!$A24,4,1,1,"Данные"), 1)</f>
        <v>44545.625</v>
      </c>
      <c r="AA32" s="175">
        <f ca="1">IF(INDIRECT(ADDRESS(Данные!$A24,AA$1,1,1,"Данные"),1)=0,AA31,INDIRECT(ADDRESS(Данные!$A24,AA$1,1,1,"Данные"),1))</f>
        <v>767.49679999984801</v>
      </c>
      <c r="AB32" s="175">
        <f ca="1">IF(INDIRECT(ADDRESS(Данные!$A24,AB$1,1,1,"Данные"),1)=0,AB31,INDIRECT(ADDRESS(Данные!$A24,AB$1,1,1,"Данные"),1))</f>
        <v>275.97330000018701</v>
      </c>
      <c r="AC32" s="147">
        <f ca="1">(AA32-AA31)*AC$10 * (3 - Данные!$A24 + Данные!$A23)</f>
        <v>0</v>
      </c>
      <c r="AD32" s="147">
        <f ca="1">(AB32-AB31)*AC$10 * (3 - Данные!$A24 + Данные!$A23)</f>
        <v>0</v>
      </c>
      <c r="AE32" s="175">
        <f ca="1">IF(INDIRECT(ADDRESS(Данные!$A24,AE$1,1,1,"Данные"),1)=0,AE31,INDIRECT(ADDRESS(Данные!$A24,AE$1,1,1,"Данные"),1))</f>
        <v>8990.0050000060801</v>
      </c>
      <c r="AF32" s="175">
        <f ca="1">IF(INDIRECT(ADDRESS(Данные!$A24,AF$1,1,1,"Данные"),1)=0,AF31,INDIRECT(ADDRESS(Данные!$A24,AF$1,1,1,"Данные"),1))</f>
        <v>1913.90590000016</v>
      </c>
      <c r="AG32" s="176">
        <f ca="1">(AE32-AE31)*AG$10 * (3 - Данные!$A24 + Данные!$A23)</f>
        <v>1255.5999999967753</v>
      </c>
      <c r="AH32" s="176">
        <f ca="1">(AF32-AF31)*AG$10 * (3 - Данные!$A24 + Данные!$A23)</f>
        <v>218.80000000055588</v>
      </c>
      <c r="AI32" s="175">
        <f ca="1">IF(INDIRECT(ADDRESS(Данные!$A24,AI$1,1,1,"Данные"),1)=0,AI31,INDIRECT(ADDRESS(Данные!$A24,AI$1,1,1,"Данные"),1))</f>
        <v>10575.574600002899</v>
      </c>
      <c r="AJ32" s="175">
        <f ca="1">IF(INDIRECT(ADDRESS(Данные!$A24,AJ$1,1,1,"Данные"),1)=0,AJ31,INDIRECT(ADDRESS(Данные!$A24,AJ$1,1,1,"Данные"),1))</f>
        <v>2657.6896999997698</v>
      </c>
      <c r="AK32" s="147">
        <f ca="1">(AI32-AI31)*AK$10 * (3 - Данные!$A24 + Данные!$A23)</f>
        <v>1532.8000000008615</v>
      </c>
      <c r="AL32" s="147">
        <f ca="1">(AJ32-AJ31)*AK$10 * (3 - Данные!$A24 + Данные!$A23)</f>
        <v>323.1999999989057</v>
      </c>
      <c r="AM32" s="175">
        <f ca="1">IF(INDIRECT(ADDRESS(Данные!$A24,AM$1,1,1,"Данные"),1)=0,AM31,INDIRECT(ADDRESS(Данные!$A24,AM$1,1,1,"Данные"),1))</f>
        <v>36534.239400012601</v>
      </c>
      <c r="AN32" s="175">
        <f ca="1">IF(INDIRECT(ADDRESS(Данные!$A24,AN$1,1,1,"Данные"),1)=0,AN31,INDIRECT(ADDRESS(Данные!$A24,AN$1,1,1,"Данные"),1))</f>
        <v>8171.0988999966503</v>
      </c>
      <c r="AO32" s="147">
        <f ca="1">(AM32-AM31)*AO$10 * (3 - Данные!$A24 + Данные!$A23)</f>
        <v>1115.2000000001863</v>
      </c>
      <c r="AP32" s="147">
        <f ca="1">(AN32-AN31)*AO$10 * (3 - Данные!$A24 + Данные!$A23)</f>
        <v>199.2000000027474</v>
      </c>
      <c r="AQ32" s="175">
        <f ca="1">IF(INDIRECT(ADDRESS(Данные!$A24,AQ$1,1,1,"Данные"),1)=0,AQ31,INDIRECT(ADDRESS(Данные!$A24,AQ$1,1,1,"Данные"),1))</f>
        <v>1587.6007999999999</v>
      </c>
      <c r="AR32" s="175">
        <f ca="1">IF(INDIRECT(ADDRESS(Данные!$A24,AR$1,1,1,"Данные"),1)=0,AR31,INDIRECT(ADDRESS(Данные!$A24,AR$1,1,1,"Данные"),1))</f>
        <v>835.81979999999999</v>
      </c>
      <c r="AS32" s="147">
        <f ca="1">(AQ32-AQ31)*AS$10 * (3 - Данные!$A24 + Данные!$A23)</f>
        <v>20.659999999998035</v>
      </c>
      <c r="AT32" s="147">
        <f ca="1">(AR32-AR31)*AS$10 * (3 - Данные!$A24 + Данные!$A23)</f>
        <v>5.639999999993961</v>
      </c>
      <c r="AU32" s="175">
        <f ca="1">IF(INDIRECT(ADDRESS(Данные!$A24,AU$1,1,1,"Данные"),1)=0,AU31,INDIRECT(ADDRESS(Данные!$A24,AU$1,1,1,"Данные"),1))</f>
        <v>24244.100299999998</v>
      </c>
      <c r="AV32" s="175">
        <f ca="1">IF(INDIRECT(ADDRESS(Данные!$A24,AV$1,1,1,"Данные"),1)=0,AV31,INDIRECT(ADDRESS(Данные!$A24,AV$1,1,1,"Данные"),1))</f>
        <v>8472.5293999999994</v>
      </c>
      <c r="AW32" s="147">
        <f ca="1">(AU32-AU31)*AW$10 * (3 - Данные!$A24 + Данные!$A23)</f>
        <v>475.19999999713036</v>
      </c>
      <c r="AX32" s="304">
        <f ca="1">(AV32-AV31)*AW$10 * (3 - Данные!$A24 + Данные!$A23)</f>
        <v>67.999999999301508</v>
      </c>
      <c r="AY32" s="145">
        <f ca="1">INDIRECT(ADDRESS(Данные!$A24,4,1,1,"Данные"), 1)</f>
        <v>44545.625</v>
      </c>
      <c r="AZ32" s="175">
        <f ca="1">IF(INDIRECT(ADDRESS(Данные!$A24,AZ$1,1,1,"Данные"),1)=0,AZ31,INDIRECT(ADDRESS(Данные!$A24,AZ$1,1,1,"Данные"),1))</f>
        <v>6590.6232</v>
      </c>
      <c r="BA32" s="175">
        <f ca="1">IF(INDIRECT(ADDRESS(Данные!$A24,BA$1,1,1,"Данные"),1)=0,BA31,INDIRECT(ADDRESS(Данные!$A24,BA$1,1,1,"Данные"),1))</f>
        <v>4076.2098000000001</v>
      </c>
      <c r="BB32" s="147">
        <f ca="1">(AZ32-AZ31)*BB$10 * (3 - Данные!$A24 + Данные!$A23)</f>
        <v>11.599999999998545</v>
      </c>
      <c r="BC32" s="304">
        <f ca="1">(BA32-BA31)*BB$10 * (3 - Данные!$A24 + Данные!$A23)</f>
        <v>15.520000000014988</v>
      </c>
      <c r="BD32" s="139"/>
      <c r="BE32" s="148"/>
      <c r="BF32" s="147"/>
      <c r="BG32" s="304"/>
      <c r="BH32" s="309">
        <f t="shared" ca="1" si="0"/>
        <v>44545.625</v>
      </c>
      <c r="BI32" s="315">
        <f t="shared" ca="1" si="1"/>
        <v>7878.126666797516</v>
      </c>
      <c r="BJ32" s="305">
        <f t="shared" ca="1" si="2"/>
        <v>2089.9600000041119</v>
      </c>
    </row>
    <row r="33" spans="1:70" s="144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11927.9214333376</v>
      </c>
      <c r="C33" s="175">
        <f ca="1">IF(INDIRECT(ADDRESS(Данные!$A25,C$1,1,1,"Данные"),1)=0,C32,INDIRECT(ADDRESS(Данные!$A25,C$1,1,1,"Данные"),1))</f>
        <v>3500.0947333321401</v>
      </c>
      <c r="D33" s="176">
        <f ca="1">(B33-B32)*D$10 * (3 - Данные!$A25 + Данные!$A24)</f>
        <v>469.60000000399305</v>
      </c>
      <c r="E33" s="176">
        <f ca="1">(C33-C32)*D$10 * (3 - Данные!$A25 + Данные!$A24)</f>
        <v>309.60000000050059</v>
      </c>
      <c r="F33" s="175">
        <f ca="1">IF(INDIRECT(ADDRESS(Данные!$A25,F$1,1,1,"Данные"),1)=0,F32,INDIRECT(ADDRESS(Данные!$A25,F$1,1,1,"Данные"),1))</f>
        <v>3100.9482999990701</v>
      </c>
      <c r="G33" s="175">
        <f ca="1">IF(INDIRECT(ADDRESS(Данные!$A25,G$1,1,1,"Данные"),1)=0,G32,INDIRECT(ADDRESS(Данные!$A25,G$1,1,1,"Данные"),1))</f>
        <v>1447.8128999994101</v>
      </c>
      <c r="H33" s="176">
        <f ca="1">(F33-F32)*H$10 * (3 - Данные!$A25 + Данные!$A24)</f>
        <v>884.79999999981374</v>
      </c>
      <c r="I33" s="176">
        <f ca="1">(G33-G32)*H$10 * (3 - Данные!$A25 + Данные!$A24)</f>
        <v>363.6000000005879</v>
      </c>
      <c r="J33" s="175">
        <f ca="1">IF(INDIRECT(ADDRESS(Данные!$A25,J$1,1,1,"Данные"),1)=0,J32,INDIRECT(ADDRESS(Данные!$A25,J$1,1,1,"Данные"),1))</f>
        <v>2451.53140000137</v>
      </c>
      <c r="K33" s="175">
        <f ca="1">IF(INDIRECT(ADDRESS(Данные!$A25,K$1,1,1,"Данные"),1)=0,K32,INDIRECT(ADDRESS(Данные!$A25,K$1,1,1,"Данные"),1))</f>
        <v>906.94020000034595</v>
      </c>
      <c r="L33" s="176">
        <f ca="1">(J33-J32)*L$10 * (3 - Данные!$A25 + Данные!$A24)</f>
        <v>114.40000000038708</v>
      </c>
      <c r="M33" s="176">
        <f ca="1">(K33-K32)*L$10 * (3 - Данные!$A25 + Данные!$A24)</f>
        <v>52.799999999933789</v>
      </c>
      <c r="N33" s="175">
        <f ca="1">IF(INDIRECT(ADDRESS(Данные!$A25,N$1,1,1,"Данные"),1)=0,N32,INDIRECT(ADDRESS(Данные!$A25,N$1,1,1,"Данные"),1))</f>
        <v>15820.3369999966</v>
      </c>
      <c r="O33" s="175">
        <f ca="1">IF(INDIRECT(ADDRESS(Данные!$A25,O$1,1,1,"Данные"),1)=0,O32,INDIRECT(ADDRESS(Данные!$A25,O$1,1,1,"Данные"),1))</f>
        <v>6277.4618000027604</v>
      </c>
      <c r="P33" s="176">
        <f ca="1">(N33-N32)*P$10 * (3 - Данные!$A25 + Данные!$A24)</f>
        <v>841.59999999974389</v>
      </c>
      <c r="Q33" s="176">
        <f ca="1">(O33-O32)*P$10 * (3 - Данные!$A25 + Данные!$A24)</f>
        <v>334.39999999973224</v>
      </c>
      <c r="R33" s="175">
        <f ca="1">IF(INDIRECT(ADDRESS(Данные!$A25,R$1,1,1,"Данные"),1)=0,R32,INDIRECT(ADDRESS(Данные!$A25,R$1,1,1,"Данные"),1))</f>
        <v>4119.8945999996004</v>
      </c>
      <c r="S33" s="175">
        <f ca="1">IF(INDIRECT(ADDRESS(Данные!$A25,S$1,1,1,"Данные"),1)=0,S32,INDIRECT(ADDRESS(Данные!$A25,S$1,1,1,"Данные"),1))</f>
        <v>846.02909999968597</v>
      </c>
      <c r="T33" s="176">
        <f ca="1">(R33-R32)*T$10 * (3 - Данные!$A25 + Данные!$A24)</f>
        <v>670.79999999987194</v>
      </c>
      <c r="U33" s="176">
        <f ca="1">(S33-S32)*T$10 * (3 - Данные!$A25 + Данные!$A24)</f>
        <v>102.39999999976135</v>
      </c>
      <c r="V33" s="175">
        <f ca="1">IF(INDIRECT(ADDRESS(Данные!$A25,V$1,1,1,"Данные"),1)=0,V32,INDIRECT(ADDRESS(Данные!$A25,V$1,1,1,"Данные"),1))</f>
        <v>10350.3419000058</v>
      </c>
      <c r="W33" s="175">
        <f ca="1">IF(INDIRECT(ADDRESS(Данные!$A25,W$1,1,1,"Данные"),1)=0,W32,INDIRECT(ADDRESS(Данные!$A25,W$1,1,1,"Данные"),1))</f>
        <v>4744.9090000006099</v>
      </c>
      <c r="X33" s="176">
        <f ca="1">(V33-V32)*X$10 * (3 - Данные!$A25 + Данные!$A24)</f>
        <v>396.00000000064028</v>
      </c>
      <c r="Y33" s="176">
        <f ca="1">(W33-W32)*X$10 * (3 - Данные!$A25 + Данные!$A24)</f>
        <v>61.200000000098953</v>
      </c>
      <c r="Z33" s="145">
        <f ca="1">INDIRECT(ADDRESS(Данные!$A25,4,1,1,"Данные"), 1)</f>
        <v>44545.666666666664</v>
      </c>
      <c r="AA33" s="175">
        <f ca="1">IF(INDIRECT(ADDRESS(Данные!$A25,AA$1,1,1,"Данные"),1)=0,AA32,INDIRECT(ADDRESS(Данные!$A25,AA$1,1,1,"Данные"),1))</f>
        <v>767.49679999984801</v>
      </c>
      <c r="AB33" s="175">
        <f ca="1">IF(INDIRECT(ADDRESS(Данные!$A25,AB$1,1,1,"Данные"),1)=0,AB32,INDIRECT(ADDRESS(Данные!$A25,AB$1,1,1,"Данные"),1))</f>
        <v>275.97330000018701</v>
      </c>
      <c r="AC33" s="147">
        <f ca="1">(AA33-AA32)*AC$10 * (3 - Данные!$A25 + Данные!$A24)</f>
        <v>0</v>
      </c>
      <c r="AD33" s="147">
        <f ca="1">(AB33-AB32)*AC$10 * (3 - Данные!$A25 + Данные!$A24)</f>
        <v>0</v>
      </c>
      <c r="AE33" s="175">
        <f ca="1">IF(INDIRECT(ADDRESS(Данные!$A25,AE$1,1,1,"Данные"),1)=0,AE32,INDIRECT(ADDRESS(Данные!$A25,AE$1,1,1,"Данные"),1))</f>
        <v>8990.31520000608</v>
      </c>
      <c r="AF33" s="175">
        <f ca="1">IF(INDIRECT(ADDRESS(Данные!$A25,AF$1,1,1,"Данные"),1)=0,AF32,INDIRECT(ADDRESS(Данные!$A25,AF$1,1,1,"Данные"),1))</f>
        <v>1913.9608000001599</v>
      </c>
      <c r="AG33" s="176">
        <f ca="1">(AE33-AE32)*AG$10 * (3 - Данные!$A25 + Данные!$A24)</f>
        <v>1240.7999999995809</v>
      </c>
      <c r="AH33" s="176">
        <f ca="1">(AF33-AF32)*AG$10 * (3 - Данные!$A25 + Данные!$A24)</f>
        <v>219.59999999944557</v>
      </c>
      <c r="AI33" s="175">
        <f ca="1">IF(INDIRECT(ADDRESS(Данные!$A25,AI$1,1,1,"Данные"),1)=0,AI32,INDIRECT(ADDRESS(Данные!$A25,AI$1,1,1,"Данные"),1))</f>
        <v>10575.950700002901</v>
      </c>
      <c r="AJ33" s="175">
        <f ca="1">IF(INDIRECT(ADDRESS(Данные!$A25,AJ$1,1,1,"Данные"),1)=0,AJ32,INDIRECT(ADDRESS(Данные!$A25,AJ$1,1,1,"Данные"),1))</f>
        <v>2657.77029999977</v>
      </c>
      <c r="AK33" s="147">
        <f ca="1">(AI33-AI32)*AK$10 * (3 - Данные!$A25 + Данные!$A24)</f>
        <v>1504.400000005262</v>
      </c>
      <c r="AL33" s="147">
        <f ca="1">(AJ33-AJ32)*AK$10 * (3 - Данные!$A25 + Данные!$A24)</f>
        <v>322.4000000009255</v>
      </c>
      <c r="AM33" s="175">
        <f ca="1">IF(INDIRECT(ADDRESS(Данные!$A25,AM$1,1,1,"Данные"),1)=0,AM32,INDIRECT(ADDRESS(Данные!$A25,AM$1,1,1,"Данные"),1))</f>
        <v>36534.507800012601</v>
      </c>
      <c r="AN33" s="175">
        <f ca="1">IF(INDIRECT(ADDRESS(Данные!$A25,AN$1,1,1,"Данные"),1)=0,AN32,INDIRECT(ADDRESS(Данные!$A25,AN$1,1,1,"Данные"),1))</f>
        <v>8171.1457999966497</v>
      </c>
      <c r="AO33" s="147">
        <f ca="1">(AM33-AM32)*AO$10 * (3 - Данные!$A25 + Данные!$A24)</f>
        <v>1073.6000000033528</v>
      </c>
      <c r="AP33" s="147">
        <f ca="1">(AN33-AN32)*AO$10 * (3 - Данные!$A25 + Данные!$A24)</f>
        <v>187.59999999747379</v>
      </c>
      <c r="AQ33" s="175">
        <f ca="1">IF(INDIRECT(ADDRESS(Данные!$A25,AQ$1,1,1,"Данные"),1)=0,AQ32,INDIRECT(ADDRESS(Данные!$A25,AQ$1,1,1,"Данные"),1))</f>
        <v>1587.6995999999999</v>
      </c>
      <c r="AR33" s="175">
        <f ca="1">IF(INDIRECT(ADDRESS(Данные!$A25,AR$1,1,1,"Данные"),1)=0,AR32,INDIRECT(ADDRESS(Данные!$A25,AR$1,1,1,"Данные"),1))</f>
        <v>835.84870000000001</v>
      </c>
      <c r="AS33" s="147">
        <f ca="1">(AQ33-AQ32)*AS$10 * (3 - Данные!$A25 + Данные!$A24)</f>
        <v>19.75999999999658</v>
      </c>
      <c r="AT33" s="147">
        <f ca="1">(AR33-AR32)*AS$10 * (3 - Данные!$A25 + Данные!$A24)</f>
        <v>5.7800000000042928</v>
      </c>
      <c r="AU33" s="175">
        <f ca="1">IF(INDIRECT(ADDRESS(Данные!$A25,AU$1,1,1,"Данные"),1)=0,AU32,INDIRECT(ADDRESS(Данные!$A25,AU$1,1,1,"Данные"),1))</f>
        <v>24244.547500000001</v>
      </c>
      <c r="AV33" s="175">
        <f ca="1">IF(INDIRECT(ADDRESS(Данные!$A25,AV$1,1,1,"Данные"),1)=0,AV32,INDIRECT(ADDRESS(Данные!$A25,AV$1,1,1,"Данные"),1))</f>
        <v>8472.5972999999994</v>
      </c>
      <c r="AW33" s="147">
        <f ca="1">(AU33-AU32)*AW$10 * (3 - Данные!$A25 + Данные!$A24)</f>
        <v>447.20000000233995</v>
      </c>
      <c r="AX33" s="304">
        <f ca="1">(AV33-AV32)*AW$10 * (3 - Данные!$A25 + Данные!$A24)</f>
        <v>67.900000000008731</v>
      </c>
      <c r="AY33" s="145">
        <f ca="1">INDIRECT(ADDRESS(Данные!$A25,4,1,1,"Данные"), 1)</f>
        <v>44545.666666666664</v>
      </c>
      <c r="AZ33" s="175">
        <f ca="1">IF(INDIRECT(ADDRESS(Данные!$A25,AZ$1,1,1,"Данные"),1)=0,AZ32,INDIRECT(ADDRESS(Данные!$A25,AZ$1,1,1,"Данные"),1))</f>
        <v>6590.6785</v>
      </c>
      <c r="BA33" s="175">
        <f ca="1">IF(INDIRECT(ADDRESS(Данные!$A25,BA$1,1,1,"Данные"),1)=0,BA32,INDIRECT(ADDRESS(Данные!$A25,BA$1,1,1,"Данные"),1))</f>
        <v>4076.2891</v>
      </c>
      <c r="BB33" s="147">
        <f ca="1">(AZ33-AZ32)*BB$10 * (3 - Данные!$A25 + Данные!$A24)</f>
        <v>11.059999999997672</v>
      </c>
      <c r="BC33" s="304">
        <f ca="1">(BA33-BA32)*BB$10 * (3 - Данные!$A25 + Данные!$A24)</f>
        <v>15.859999999975116</v>
      </c>
      <c r="BD33" s="139"/>
      <c r="BE33" s="148"/>
      <c r="BF33" s="147"/>
      <c r="BG33" s="304"/>
      <c r="BH33" s="309">
        <f t="shared" ca="1" si="0"/>
        <v>44545.666666666664</v>
      </c>
      <c r="BI33" s="315">
        <f t="shared" ca="1" si="1"/>
        <v>7674.0200000149798</v>
      </c>
      <c r="BJ33" s="305">
        <f t="shared" ca="1" si="2"/>
        <v>2043.1399999984478</v>
      </c>
    </row>
    <row r="34" spans="1:70" s="144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11928.0267000043</v>
      </c>
      <c r="C34" s="175">
        <f ca="1">IF(INDIRECT(ADDRESS(Данные!$A26,C$1,1,1,"Данные"),1)=0,C33,INDIRECT(ADDRESS(Данные!$A26,C$1,1,1,"Данные"),1))</f>
        <v>3500.1473333321401</v>
      </c>
      <c r="D34" s="176">
        <f ca="1">(B34-B33)*D$10 * (3 - Данные!$A26 + Данные!$A25)</f>
        <v>421.06666680047056</v>
      </c>
      <c r="E34" s="176">
        <f ca="1">(C34-C33)*D$10 * (3 - Данные!$A26 + Данные!$A25)</f>
        <v>210.39999999993597</v>
      </c>
      <c r="F34" s="175">
        <f ca="1">IF(INDIRECT(ADDRESS(Данные!$A26,F$1,1,1,"Данные"),1)=0,F33,INDIRECT(ADDRESS(Данные!$A26,F$1,1,1,"Данные"),1))</f>
        <v>3101.2172999990698</v>
      </c>
      <c r="G34" s="175">
        <f ca="1">IF(INDIRECT(ADDRESS(Данные!$A26,G$1,1,1,"Данные"),1)=0,G33,INDIRECT(ADDRESS(Данные!$A26,G$1,1,1,"Данные"),1))</f>
        <v>1447.9221999994099</v>
      </c>
      <c r="H34" s="176">
        <f ca="1">(F34-F33)*H$10 * (3 - Данные!$A26 + Данные!$A25)</f>
        <v>1075.9999999991123</v>
      </c>
      <c r="I34" s="176">
        <f ca="1">(G34-G33)*H$10 * (3 - Данные!$A26 + Данные!$A25)</f>
        <v>437.19999999939319</v>
      </c>
      <c r="J34" s="175">
        <f ca="1">IF(INDIRECT(ADDRESS(Данные!$A26,J$1,1,1,"Данные"),1)=0,J33,INDIRECT(ADDRESS(Данные!$A26,J$1,1,1,"Данные"),1))</f>
        <v>2451.5599000013699</v>
      </c>
      <c r="K34" s="175">
        <f ca="1">IF(INDIRECT(ADDRESS(Данные!$A26,K$1,1,1,"Данные"),1)=0,K33,INDIRECT(ADDRESS(Данные!$A26,K$1,1,1,"Данные"),1))</f>
        <v>906.95300000034604</v>
      </c>
      <c r="L34" s="176">
        <f ca="1">(J34-J33)*L$10 * (3 - Данные!$A26 + Данные!$A25)</f>
        <v>113.99999999957799</v>
      </c>
      <c r="M34" s="176">
        <f ca="1">(K34-K33)*L$10 * (3 - Данные!$A26 + Данные!$A25)</f>
        <v>51.200000000335422</v>
      </c>
      <c r="N34" s="175">
        <f ca="1">IF(INDIRECT(ADDRESS(Данные!$A26,N$1,1,1,"Данные"),1)=0,N33,INDIRECT(ADDRESS(Данные!$A26,N$1,1,1,"Данные"),1))</f>
        <v>15820.5591999966</v>
      </c>
      <c r="O34" s="175">
        <f ca="1">IF(INDIRECT(ADDRESS(Данные!$A26,O$1,1,1,"Данные"),1)=0,O33,INDIRECT(ADDRESS(Данные!$A26,O$1,1,1,"Данные"),1))</f>
        <v>6277.5405000027604</v>
      </c>
      <c r="P34" s="176">
        <f ca="1">(N34-N33)*P$10 * (3 - Данные!$A26 + Данные!$A25)</f>
        <v>888.80000000062864</v>
      </c>
      <c r="Q34" s="176">
        <f ca="1">(O34-O33)*P$10 * (3 - Данные!$A26 + Данные!$A25)</f>
        <v>314.80000000010477</v>
      </c>
      <c r="R34" s="175">
        <f ca="1">IF(INDIRECT(ADDRESS(Данные!$A26,R$1,1,1,"Данные"),1)=0,R33,INDIRECT(ADDRESS(Данные!$A26,R$1,1,1,"Данные"),1))</f>
        <v>4120.0692999995999</v>
      </c>
      <c r="S34" s="175">
        <f ca="1">IF(INDIRECT(ADDRESS(Данные!$A26,S$1,1,1,"Данные"),1)=0,S33,INDIRECT(ADDRESS(Данные!$A26,S$1,1,1,"Данные"),1))</f>
        <v>846.054799999686</v>
      </c>
      <c r="T34" s="176">
        <f ca="1">(R34-R33)*T$10 * (3 - Данные!$A26 + Данные!$A25)</f>
        <v>698.79999999830034</v>
      </c>
      <c r="U34" s="176">
        <f ca="1">(S34-S33)*T$10 * (3 - Данные!$A26 + Данные!$A25)</f>
        <v>102.80000000011569</v>
      </c>
      <c r="V34" s="175">
        <f ca="1">IF(INDIRECT(ADDRESS(Данные!$A26,V$1,1,1,"Данные"),1)=0,V33,INDIRECT(ADDRESS(Данные!$A26,V$1,1,1,"Данные"),1))</f>
        <v>10350.454200005801</v>
      </c>
      <c r="W34" s="175">
        <f ca="1">IF(INDIRECT(ADDRESS(Данные!$A26,W$1,1,1,"Данные"),1)=0,W33,INDIRECT(ADDRESS(Данные!$A26,W$1,1,1,"Данные"),1))</f>
        <v>4744.92570000061</v>
      </c>
      <c r="X34" s="176">
        <f ca="1">(V34-V33)*X$10 * (3 - Данные!$A26 + Данные!$A25)</f>
        <v>449.2000000027474</v>
      </c>
      <c r="Y34" s="176">
        <f ca="1">(W34-W33)*X$10 * (3 - Данные!$A26 + Данные!$A25)</f>
        <v>66.800000000512227</v>
      </c>
      <c r="Z34" s="145">
        <f ca="1">INDIRECT(ADDRESS(Данные!$A26,4,1,1,"Данные"), 1)</f>
        <v>44545.708333333336</v>
      </c>
      <c r="AA34" s="175">
        <f ca="1">IF(INDIRECT(ADDRESS(Данные!$A26,AA$1,1,1,"Данные"),1)=0,AA33,INDIRECT(ADDRESS(Данные!$A26,AA$1,1,1,"Данные"),1))</f>
        <v>767.49679999984801</v>
      </c>
      <c r="AB34" s="175">
        <f ca="1">IF(INDIRECT(ADDRESS(Данные!$A26,AB$1,1,1,"Данные"),1)=0,AB33,INDIRECT(ADDRESS(Данные!$A26,AB$1,1,1,"Данные"),1))</f>
        <v>275.97330000018701</v>
      </c>
      <c r="AC34" s="147">
        <f ca="1">(AA34-AA33)*AC$10 * (3 - Данные!$A26 + Данные!$A25)</f>
        <v>0</v>
      </c>
      <c r="AD34" s="147">
        <f ca="1">(AB34-AB33)*AC$10 * (3 - Данные!$A26 + Данные!$A25)</f>
        <v>0</v>
      </c>
      <c r="AE34" s="175">
        <f ca="1">IF(INDIRECT(ADDRESS(Данные!$A26,AE$1,1,1,"Данные"),1)=0,AE33,INDIRECT(ADDRESS(Данные!$A26,AE$1,1,1,"Данные"),1))</f>
        <v>8990.6371000060808</v>
      </c>
      <c r="AF34" s="175">
        <f ca="1">IF(INDIRECT(ADDRESS(Данные!$A26,AF$1,1,1,"Данные"),1)=0,AF33,INDIRECT(ADDRESS(Данные!$A26,AF$1,1,1,"Данные"),1))</f>
        <v>1914.0151000001599</v>
      </c>
      <c r="AG34" s="176">
        <f ca="1">(AE34-AE33)*AG$10 * (3 - Данные!$A26 + Данные!$A25)</f>
        <v>1287.6000000032946</v>
      </c>
      <c r="AH34" s="176">
        <f ca="1">(AF34-AF33)*AG$10 * (3 - Данные!$A26 + Данные!$A25)</f>
        <v>217.20000000004802</v>
      </c>
      <c r="AI34" s="175">
        <f ca="1">IF(INDIRECT(ADDRESS(Данные!$A26,AI$1,1,1,"Данные"),1)=0,AI33,INDIRECT(ADDRESS(Данные!$A26,AI$1,1,1,"Данные"),1))</f>
        <v>10576.3467000029</v>
      </c>
      <c r="AJ34" s="175">
        <f ca="1">IF(INDIRECT(ADDRESS(Данные!$A26,AJ$1,1,1,"Данные"),1)=0,AJ33,INDIRECT(ADDRESS(Данные!$A26,AJ$1,1,1,"Данные"),1))</f>
        <v>2657.85189999977</v>
      </c>
      <c r="AK34" s="147">
        <f ca="1">(AI34-AI33)*AK$10 * (3 - Данные!$A26 + Данные!$A25)</f>
        <v>1583.9999999952852</v>
      </c>
      <c r="AL34" s="147">
        <f ca="1">(AJ34-AJ33)*AK$10 * (3 - Данные!$A26 + Данные!$A25)</f>
        <v>326.39999999992142</v>
      </c>
      <c r="AM34" s="175">
        <f ca="1">IF(INDIRECT(ADDRESS(Данные!$A26,AM$1,1,1,"Данные"),1)=0,AM33,INDIRECT(ADDRESS(Данные!$A26,AM$1,1,1,"Данные"),1))</f>
        <v>36534.784300012601</v>
      </c>
      <c r="AN34" s="175">
        <f ca="1">IF(INDIRECT(ADDRESS(Данные!$A26,AN$1,1,1,"Данные"),1)=0,AN33,INDIRECT(ADDRESS(Данные!$A26,AN$1,1,1,"Данные"),1))</f>
        <v>8171.1941999966502</v>
      </c>
      <c r="AO34" s="147">
        <f ca="1">(AM34-AM33)*AO$10 * (3 - Данные!$A26 + Данные!$A25)</f>
        <v>1105.9999999997672</v>
      </c>
      <c r="AP34" s="147">
        <f ca="1">(AN34-AN33)*AO$10 * (3 - Данные!$A26 + Данные!$A25)</f>
        <v>193.60000000233413</v>
      </c>
      <c r="AQ34" s="175">
        <f ca="1">IF(INDIRECT(ADDRESS(Данные!$A26,AQ$1,1,1,"Данные"),1)=0,AQ33,INDIRECT(ADDRESS(Данные!$A26,AQ$1,1,1,"Данные"),1))</f>
        <v>1587.7985000000001</v>
      </c>
      <c r="AR34" s="175">
        <f ca="1">IF(INDIRECT(ADDRESS(Данные!$A26,AR$1,1,1,"Данные"),1)=0,AR33,INDIRECT(ADDRESS(Данные!$A26,AR$1,1,1,"Данные"),1))</f>
        <v>835.87750000000005</v>
      </c>
      <c r="AS34" s="147">
        <f ca="1">(AQ34-AQ33)*AS$10 * (3 - Данные!$A26 + Данные!$A25)</f>
        <v>19.780000000037035</v>
      </c>
      <c r="AT34" s="147">
        <f ca="1">(AR34-AR33)*AS$10 * (3 - Данные!$A26 + Данные!$A25)</f>
        <v>5.7600000000093132</v>
      </c>
      <c r="AU34" s="175">
        <f ca="1">IF(INDIRECT(ADDRESS(Данные!$A26,AU$1,1,1,"Данные"),1)=0,AU33,INDIRECT(ADDRESS(Данные!$A26,AU$1,1,1,"Данные"),1))</f>
        <v>24244.999400000001</v>
      </c>
      <c r="AV34" s="175">
        <f ca="1">IF(INDIRECT(ADDRESS(Данные!$A26,AV$1,1,1,"Данные"),1)=0,AV33,INDIRECT(ADDRESS(Данные!$A26,AV$1,1,1,"Данные"),1))</f>
        <v>8472.6682999999994</v>
      </c>
      <c r="AW34" s="147">
        <f ca="1">(AU34-AU33)*AW$10 * (3 - Данные!$A26 + Данные!$A25)</f>
        <v>451.90000000002328</v>
      </c>
      <c r="AX34" s="304">
        <f ca="1">(AV34-AV33)*AW$10 * (3 - Данные!$A26 + Данные!$A25)</f>
        <v>70.999999999912689</v>
      </c>
      <c r="AY34" s="145">
        <f ca="1">INDIRECT(ADDRESS(Данные!$A26,4,1,1,"Данные"), 1)</f>
        <v>44545.708333333336</v>
      </c>
      <c r="AZ34" s="175">
        <f ca="1">IF(INDIRECT(ADDRESS(Данные!$A26,AZ$1,1,1,"Данные"),1)=0,AZ33,INDIRECT(ADDRESS(Данные!$A26,AZ$1,1,1,"Данные"),1))</f>
        <v>6590.7331999999997</v>
      </c>
      <c r="BA34" s="175">
        <f ca="1">IF(INDIRECT(ADDRESS(Данные!$A26,BA$1,1,1,"Данные"),1)=0,BA33,INDIRECT(ADDRESS(Данные!$A26,BA$1,1,1,"Данные"),1))</f>
        <v>4076.3670000000002</v>
      </c>
      <c r="BB34" s="147">
        <f ca="1">(AZ34-AZ33)*BB$10 * (3 - Данные!$A26 + Данные!$A25)</f>
        <v>10.939999999936845</v>
      </c>
      <c r="BC34" s="304">
        <f ca="1">(BA34-BA33)*BB$10 * (3 - Данные!$A26 + Данные!$A25)</f>
        <v>15.580000000045402</v>
      </c>
      <c r="BD34" s="139"/>
      <c r="BE34" s="148"/>
      <c r="BF34" s="147"/>
      <c r="BG34" s="304"/>
      <c r="BH34" s="309">
        <f t="shared" ca="1" si="0"/>
        <v>44545.708333333336</v>
      </c>
      <c r="BI34" s="315">
        <f t="shared" ca="1" si="1"/>
        <v>8108.0866667991813</v>
      </c>
      <c r="BJ34" s="305">
        <f t="shared" ca="1" si="2"/>
        <v>2012.7400000026682</v>
      </c>
    </row>
    <row r="35" spans="1:70" s="144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11928.137566670899</v>
      </c>
      <c r="C35" s="175">
        <f ca="1">IF(INDIRECT(ADDRESS(Данные!$A27,C$1,1,1,"Данные"),1)=0,C34,INDIRECT(ADDRESS(Данные!$A27,C$1,1,1,"Данные"),1))</f>
        <v>3500.20799999881</v>
      </c>
      <c r="D35" s="176">
        <f ca="1">(B35-B34)*D$10 * (3 - Данные!$A27 + Данные!$A26)</f>
        <v>443.46666639467003</v>
      </c>
      <c r="E35" s="176">
        <f ca="1">(C35-C34)*D$10 * (3 - Данные!$A27 + Данные!$A26)</f>
        <v>242.66666667972459</v>
      </c>
      <c r="F35" s="175">
        <f ca="1">IF(INDIRECT(ADDRESS(Данные!$A27,F$1,1,1,"Данные"),1)=0,F34,INDIRECT(ADDRESS(Данные!$A27,F$1,1,1,"Данные"),1))</f>
        <v>3101.5484999990699</v>
      </c>
      <c r="G35" s="175">
        <f ca="1">IF(INDIRECT(ADDRESS(Данные!$A27,G$1,1,1,"Данные"),1)=0,G34,INDIRECT(ADDRESS(Данные!$A27,G$1,1,1,"Данные"),1))</f>
        <v>1448.05319999941</v>
      </c>
      <c r="H35" s="176">
        <f ca="1">(F35-F34)*H$10 * (3 - Данные!$A27 + Данные!$A26)</f>
        <v>1324.8000000003231</v>
      </c>
      <c r="I35" s="176">
        <f ca="1">(G35-G34)*H$10 * (3 - Данные!$A27 + Данные!$A26)</f>
        <v>524.00000000034197</v>
      </c>
      <c r="J35" s="175">
        <f ca="1">IF(INDIRECT(ADDRESS(Данные!$A27,J$1,1,1,"Данные"),1)=0,J34,INDIRECT(ADDRESS(Данные!$A27,J$1,1,1,"Данные"),1))</f>
        <v>2451.5878000013699</v>
      </c>
      <c r="K35" s="175">
        <f ca="1">IF(INDIRECT(ADDRESS(Данные!$A27,K$1,1,1,"Данные"),1)=0,K34,INDIRECT(ADDRESS(Данные!$A27,K$1,1,1,"Данные"),1))</f>
        <v>906.96570000034603</v>
      </c>
      <c r="L35" s="176">
        <f ca="1">(J35-J34)*L$10 * (3 - Данные!$A27 + Данные!$A26)</f>
        <v>111.60000000018044</v>
      </c>
      <c r="M35" s="176">
        <f ca="1">(K35-K34)*L$10 * (3 - Данные!$A27 + Данные!$A26)</f>
        <v>50.799999999981083</v>
      </c>
      <c r="N35" s="175">
        <f ca="1">IF(INDIRECT(ADDRESS(Данные!$A27,N$1,1,1,"Данные"),1)=0,N34,INDIRECT(ADDRESS(Данные!$A27,N$1,1,1,"Данные"),1))</f>
        <v>15820.811399996601</v>
      </c>
      <c r="O35" s="175">
        <f ca="1">IF(INDIRECT(ADDRESS(Данные!$A27,O$1,1,1,"Данные"),1)=0,O34,INDIRECT(ADDRESS(Данные!$A27,O$1,1,1,"Данные"),1))</f>
        <v>6277.6188000027596</v>
      </c>
      <c r="P35" s="176">
        <f ca="1">(N35-N34)*P$10 * (3 - Данные!$A27 + Данные!$A26)</f>
        <v>1008.800000003248</v>
      </c>
      <c r="Q35" s="176">
        <f ca="1">(O35-O34)*P$10 * (3 - Данные!$A27 + Данные!$A26)</f>
        <v>313.19999999686843</v>
      </c>
      <c r="R35" s="175">
        <f ca="1">IF(INDIRECT(ADDRESS(Данные!$A27,R$1,1,1,"Данные"),1)=0,R34,INDIRECT(ADDRESS(Данные!$A27,R$1,1,1,"Данные"),1))</f>
        <v>4120.2557999995997</v>
      </c>
      <c r="S35" s="175">
        <f ca="1">IF(INDIRECT(ADDRESS(Данные!$A27,S$1,1,1,"Данные"),1)=0,S34,INDIRECT(ADDRESS(Данные!$A27,S$1,1,1,"Данные"),1))</f>
        <v>846.07989999968595</v>
      </c>
      <c r="T35" s="176">
        <f ca="1">(R35-R34)*T$10 * (3 - Данные!$A27 + Данные!$A26)</f>
        <v>745.99999999918509</v>
      </c>
      <c r="U35" s="176">
        <f ca="1">(S35-S34)*T$10 * (3 - Данные!$A27 + Данные!$A26)</f>
        <v>100.39999999980864</v>
      </c>
      <c r="V35" s="175">
        <f ca="1">IF(INDIRECT(ADDRESS(Данные!$A27,V$1,1,1,"Данные"),1)=0,V34,INDIRECT(ADDRESS(Данные!$A27,V$1,1,1,"Данные"),1))</f>
        <v>10350.5649000058</v>
      </c>
      <c r="W35" s="175">
        <f ca="1">IF(INDIRECT(ADDRESS(Данные!$A27,W$1,1,1,"Данные"),1)=0,W34,INDIRECT(ADDRESS(Данные!$A27,W$1,1,1,"Данные"),1))</f>
        <v>4744.9412000006096</v>
      </c>
      <c r="X35" s="176">
        <f ca="1">(V35-V34)*X$10 * (3 - Данные!$A27 + Данные!$A26)</f>
        <v>442.79999999707798</v>
      </c>
      <c r="Y35" s="176">
        <f ca="1">(W35-W34)*X$10 * (3 - Данные!$A27 + Данные!$A26)</f>
        <v>61.999999998079147</v>
      </c>
      <c r="Z35" s="145">
        <f ca="1">INDIRECT(ADDRESS(Данные!$A27,4,1,1,"Данные"), 1)</f>
        <v>44545.75</v>
      </c>
      <c r="AA35" s="175">
        <f ca="1">IF(INDIRECT(ADDRESS(Данные!$A27,AA$1,1,1,"Данные"),1)=0,AA34,INDIRECT(ADDRESS(Данные!$A27,AA$1,1,1,"Данные"),1))</f>
        <v>767.49679999984801</v>
      </c>
      <c r="AB35" s="175">
        <f ca="1">IF(INDIRECT(ADDRESS(Данные!$A27,AB$1,1,1,"Данные"),1)=0,AB34,INDIRECT(ADDRESS(Данные!$A27,AB$1,1,1,"Данные"),1))</f>
        <v>275.97330000018701</v>
      </c>
      <c r="AC35" s="147">
        <f ca="1">(AA35-AA34)*AC$10 * (3 - Данные!$A27 + Данные!$A26)</f>
        <v>0</v>
      </c>
      <c r="AD35" s="147">
        <f ca="1">(AB35-AB34)*AC$10 * (3 - Данные!$A27 + Данные!$A26)</f>
        <v>0</v>
      </c>
      <c r="AE35" s="175">
        <f ca="1">IF(INDIRECT(ADDRESS(Данные!$A27,AE$1,1,1,"Данные"),1)=0,AE34,INDIRECT(ADDRESS(Данные!$A27,AE$1,1,1,"Данные"),1))</f>
        <v>8990.9655000060793</v>
      </c>
      <c r="AF35" s="175">
        <f ca="1">IF(INDIRECT(ADDRESS(Данные!$A27,AF$1,1,1,"Данные"),1)=0,AF34,INDIRECT(ADDRESS(Данные!$A27,AF$1,1,1,"Данные"),1))</f>
        <v>1914.06810000016</v>
      </c>
      <c r="AG35" s="176">
        <f ca="1">(AE35-AE34)*AG$10 * (3 - Данные!$A27 + Данные!$A26)</f>
        <v>1313.5999999940395</v>
      </c>
      <c r="AH35" s="176">
        <f ca="1">(AF35-AF34)*AG$10 * (3 - Данные!$A27 + Данные!$A26)</f>
        <v>212.00000000044383</v>
      </c>
      <c r="AI35" s="175">
        <f ca="1">IF(INDIRECT(ADDRESS(Данные!$A27,AI$1,1,1,"Данные"),1)=0,AI34,INDIRECT(ADDRESS(Данные!$A27,AI$1,1,1,"Данные"),1))</f>
        <v>10576.7882000029</v>
      </c>
      <c r="AJ35" s="175">
        <f ca="1">IF(INDIRECT(ADDRESS(Данные!$A27,AJ$1,1,1,"Данные"),1)=0,AJ34,INDIRECT(ADDRESS(Данные!$A27,AJ$1,1,1,"Данные"),1))</f>
        <v>2657.9318999997699</v>
      </c>
      <c r="AK35" s="147">
        <f ca="1">(AI35-AI34)*AK$10 * (3 - Данные!$A27 + Данные!$A26)</f>
        <v>1766.0000000032596</v>
      </c>
      <c r="AL35" s="147">
        <f ca="1">(AJ35-AJ34)*AK$10 * (3 - Данные!$A27 + Данные!$A26)</f>
        <v>319.99999999970896</v>
      </c>
      <c r="AM35" s="175">
        <f ca="1">IF(INDIRECT(ADDRESS(Данные!$A27,AM$1,1,1,"Данные"),1)=0,AM34,INDIRECT(ADDRESS(Данные!$A27,AM$1,1,1,"Данные"),1))</f>
        <v>36535.093300012602</v>
      </c>
      <c r="AN35" s="175">
        <f ca="1">IF(INDIRECT(ADDRESS(Данные!$A27,AN$1,1,1,"Данные"),1)=0,AN34,INDIRECT(ADDRESS(Данные!$A27,AN$1,1,1,"Данные"),1))</f>
        <v>8171.2419999966496</v>
      </c>
      <c r="AO35" s="147">
        <f ca="1">(AM35-AM34)*AO$10 * (3 - Данные!$A27 + Данные!$A26)</f>
        <v>1236.0000000044238</v>
      </c>
      <c r="AP35" s="147">
        <f ca="1">(AN35-AN34)*AO$10 * (3 - Данные!$A27 + Данные!$A26)</f>
        <v>191.19999999747961</v>
      </c>
      <c r="AQ35" s="175">
        <f ca="1">IF(INDIRECT(ADDRESS(Данные!$A27,AQ$1,1,1,"Данные"),1)=0,AQ34,INDIRECT(ADDRESS(Данные!$A27,AQ$1,1,1,"Данные"),1))</f>
        <v>1587.9087</v>
      </c>
      <c r="AR35" s="175">
        <f ca="1">IF(INDIRECT(ADDRESS(Данные!$A27,AR$1,1,1,"Данные"),1)=0,AR34,INDIRECT(ADDRESS(Данные!$A27,AR$1,1,1,"Данные"),1))</f>
        <v>835.90499999999997</v>
      </c>
      <c r="AS35" s="147">
        <f ca="1">(AQ35-AQ34)*AS$10 * (3 - Данные!$A27 + Данные!$A26)</f>
        <v>22.03999999996995</v>
      </c>
      <c r="AT35" s="147">
        <f ca="1">(AR35-AR34)*AS$10 * (3 - Данные!$A27 + Данные!$A26)</f>
        <v>5.4999999999836291</v>
      </c>
      <c r="AU35" s="175">
        <f ca="1">IF(INDIRECT(ADDRESS(Данные!$A27,AU$1,1,1,"Данные"),1)=0,AU34,INDIRECT(ADDRESS(Данные!$A27,AU$1,1,1,"Данные"),1))</f>
        <v>24245.475200000001</v>
      </c>
      <c r="AV35" s="175">
        <f ca="1">IF(INDIRECT(ADDRESS(Данные!$A27,AV$1,1,1,"Данные"),1)=0,AV34,INDIRECT(ADDRESS(Данные!$A27,AV$1,1,1,"Данные"),1))</f>
        <v>8472.7327999999998</v>
      </c>
      <c r="AW35" s="147">
        <f ca="1">(AU35-AU34)*AW$10 * (3 - Данные!$A27 + Данные!$A26)</f>
        <v>475.80000000016298</v>
      </c>
      <c r="AX35" s="304">
        <f ca="1">(AV35-AV34)*AW$10 * (3 - Данные!$A27 + Данные!$A26)</f>
        <v>64.500000000407454</v>
      </c>
      <c r="AY35" s="145">
        <f ca="1">INDIRECT(ADDRESS(Данные!$A27,4,1,1,"Данные"), 1)</f>
        <v>44545.75</v>
      </c>
      <c r="AZ35" s="175">
        <f ca="1">IF(INDIRECT(ADDRESS(Данные!$A27,AZ$1,1,1,"Данные"),1)=0,AZ34,INDIRECT(ADDRESS(Данные!$A27,AZ$1,1,1,"Данные"),1))</f>
        <v>6590.7635</v>
      </c>
      <c r="BA35" s="175">
        <f ca="1">IF(INDIRECT(ADDRESS(Данные!$A27,BA$1,1,1,"Данные"),1)=0,BA34,INDIRECT(ADDRESS(Данные!$A27,BA$1,1,1,"Данные"),1))</f>
        <v>4076.4029999999998</v>
      </c>
      <c r="BB35" s="147">
        <f ca="1">(AZ35-AZ34)*BB$10 * (3 - Данные!$A27 + Данные!$A26)</f>
        <v>6.0600000000704313</v>
      </c>
      <c r="BC35" s="304">
        <f ca="1">(BA35-BA34)*BB$10 * (3 - Данные!$A27 + Данные!$A26)</f>
        <v>7.1999999999206921</v>
      </c>
      <c r="BD35" s="139"/>
      <c r="BE35" s="148"/>
      <c r="BF35" s="147"/>
      <c r="BG35" s="304"/>
      <c r="BH35" s="309">
        <f t="shared" ca="1" si="0"/>
        <v>44545.75</v>
      </c>
      <c r="BI35" s="315">
        <f t="shared" ca="1" si="1"/>
        <v>8896.9666663966109</v>
      </c>
      <c r="BJ35" s="305">
        <f t="shared" ca="1" si="2"/>
        <v>2093.466666672748</v>
      </c>
    </row>
    <row r="36" spans="1:70" s="144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11928.2451000043</v>
      </c>
      <c r="C36" s="175">
        <f ca="1">IF(INDIRECT(ADDRESS(Данные!$A28,C$1,1,1,"Данные"),1)=0,C35,INDIRECT(ADDRESS(Данные!$A28,C$1,1,1,"Данные"),1))</f>
        <v>3500.2465333321402</v>
      </c>
      <c r="D36" s="176">
        <f ca="1">(B36-B35)*D$10 * (3 - Данные!$A28 + Данные!$A27)</f>
        <v>430.13333360431716</v>
      </c>
      <c r="E36" s="176">
        <f ca="1">(C36-C35)*D$10 * (3 - Данные!$A28 + Данные!$A27)</f>
        <v>154.13333332071488</v>
      </c>
      <c r="F36" s="175">
        <f ca="1">IF(INDIRECT(ADDRESS(Данные!$A28,F$1,1,1,"Данные"),1)=0,F35,INDIRECT(ADDRESS(Данные!$A28,F$1,1,1,"Данные"),1))</f>
        <v>3101.8678999990698</v>
      </c>
      <c r="G36" s="175">
        <f ca="1">IF(INDIRECT(ADDRESS(Данные!$A28,G$1,1,1,"Данные"),1)=0,G35,INDIRECT(ADDRESS(Данные!$A28,G$1,1,1,"Данные"),1))</f>
        <v>1448.17929999941</v>
      </c>
      <c r="H36" s="176">
        <f ca="1">(F36-F35)*H$10 * (3 - Данные!$A28 + Данные!$A27)</f>
        <v>1277.5999999994383</v>
      </c>
      <c r="I36" s="176">
        <f ca="1">(G36-G35)*H$10 * (3 - Данные!$A28 + Данные!$A27)</f>
        <v>504.399999999805</v>
      </c>
      <c r="J36" s="175">
        <f ca="1">IF(INDIRECT(ADDRESS(Данные!$A28,J$1,1,1,"Данные"),1)=0,J35,INDIRECT(ADDRESS(Данные!$A28,J$1,1,1,"Данные"),1))</f>
        <v>2451.6131000013702</v>
      </c>
      <c r="K36" s="175">
        <f ca="1">IF(INDIRECT(ADDRESS(Данные!$A28,K$1,1,1,"Данные"),1)=0,K35,INDIRECT(ADDRESS(Данные!$A28,K$1,1,1,"Данные"),1))</f>
        <v>906.97740000034605</v>
      </c>
      <c r="L36" s="176">
        <f ca="1">(J36-J35)*L$10 * (3 - Данные!$A28 + Данные!$A27)</f>
        <v>101.20000000097207</v>
      </c>
      <c r="M36" s="176">
        <f ca="1">(K36-K35)*L$10 * (3 - Данные!$A28 + Данные!$A27)</f>
        <v>46.80000000007567</v>
      </c>
      <c r="N36" s="175">
        <f ca="1">IF(INDIRECT(ADDRESS(Данные!$A28,N$1,1,1,"Данные"),1)=0,N35,INDIRECT(ADDRESS(Данные!$A28,N$1,1,1,"Данные"),1))</f>
        <v>15821.067599996601</v>
      </c>
      <c r="O36" s="175">
        <f ca="1">IF(INDIRECT(ADDRESS(Данные!$A28,O$1,1,1,"Данные"),1)=0,O35,INDIRECT(ADDRESS(Данные!$A28,O$1,1,1,"Данные"),1))</f>
        <v>6277.6901000027601</v>
      </c>
      <c r="P36" s="176">
        <f ca="1">(N36-N35)*P$10 * (3 - Данные!$A28 + Данные!$A27)</f>
        <v>1024.7999999992317</v>
      </c>
      <c r="Q36" s="176">
        <f ca="1">(O36-O35)*P$10 * (3 - Данные!$A28 + Данные!$A27)</f>
        <v>285.20000000207801</v>
      </c>
      <c r="R36" s="175">
        <f ca="1">IF(INDIRECT(ADDRESS(Данные!$A28,R$1,1,1,"Данные"),1)=0,R35,INDIRECT(ADDRESS(Данные!$A28,R$1,1,1,"Данные"),1))</f>
        <v>4120.4502999996002</v>
      </c>
      <c r="S36" s="175">
        <f ca="1">IF(INDIRECT(ADDRESS(Данные!$A28,S$1,1,1,"Данные"),1)=0,S35,INDIRECT(ADDRESS(Данные!$A28,S$1,1,1,"Данные"),1))</f>
        <v>846.10429999968596</v>
      </c>
      <c r="T36" s="176">
        <f ca="1">(R36-R35)*T$10 * (3 - Данные!$A28 + Данные!$A27)</f>
        <v>778.00000000206637</v>
      </c>
      <c r="U36" s="176">
        <f ca="1">(S36-S35)*T$10 * (3 - Данные!$A28 + Данные!$A27)</f>
        <v>97.600000000056752</v>
      </c>
      <c r="V36" s="175">
        <f ca="1">IF(INDIRECT(ADDRESS(Данные!$A28,V$1,1,1,"Данные"),1)=0,V35,INDIRECT(ADDRESS(Данные!$A28,V$1,1,1,"Данные"),1))</f>
        <v>10350.7647000058</v>
      </c>
      <c r="W36" s="175">
        <f ca="1">IF(INDIRECT(ADDRESS(Данные!$A28,W$1,1,1,"Данные"),1)=0,W35,INDIRECT(ADDRESS(Данные!$A28,W$1,1,1,"Данные"),1))</f>
        <v>4744.9986000006102</v>
      </c>
      <c r="X36" s="176">
        <f ca="1">(V36-V35)*X$10 * (3 - Данные!$A28 + Данные!$A27)</f>
        <v>799.20000000129221</v>
      </c>
      <c r="Y36" s="176">
        <f ca="1">(W36-W35)*X$10 * (3 - Данные!$A28 + Данные!$A27)</f>
        <v>229.60000000239233</v>
      </c>
      <c r="Z36" s="145">
        <f ca="1">INDIRECT(ADDRESS(Данные!$A28,4,1,1,"Данные"), 1)</f>
        <v>44545.791666666664</v>
      </c>
      <c r="AA36" s="175">
        <f ca="1">IF(INDIRECT(ADDRESS(Данные!$A28,AA$1,1,1,"Данные"),1)=0,AA35,INDIRECT(ADDRESS(Данные!$A28,AA$1,1,1,"Данные"),1))</f>
        <v>767.49679999984801</v>
      </c>
      <c r="AB36" s="175">
        <f ca="1">IF(INDIRECT(ADDRESS(Данные!$A28,AB$1,1,1,"Данные"),1)=0,AB35,INDIRECT(ADDRESS(Данные!$A28,AB$1,1,1,"Данные"),1))</f>
        <v>275.97330000018701</v>
      </c>
      <c r="AC36" s="147">
        <f ca="1">(AA36-AA35)*AC$10 * (3 - Данные!$A28 + Данные!$A27)</f>
        <v>0</v>
      </c>
      <c r="AD36" s="147">
        <f ca="1">(AB36-AB35)*AC$10 * (3 - Данные!$A28 + Данные!$A27)</f>
        <v>0</v>
      </c>
      <c r="AE36" s="175">
        <f ca="1">IF(INDIRECT(ADDRESS(Данные!$A28,AE$1,1,1,"Данные"),1)=0,AE35,INDIRECT(ADDRESS(Данные!$A28,AE$1,1,1,"Данные"),1))</f>
        <v>8991.3291000060799</v>
      </c>
      <c r="AF36" s="175">
        <f ca="1">IF(INDIRECT(ADDRESS(Данные!$A28,AF$1,1,1,"Данные"),1)=0,AF35,INDIRECT(ADDRESS(Данные!$A28,AF$1,1,1,"Данные"),1))</f>
        <v>1914.11890000016</v>
      </c>
      <c r="AG36" s="176">
        <f ca="1">(AE36-AE35)*AG$10 * (3 - Данные!$A28 + Данные!$A27)</f>
        <v>1454.4000000023516</v>
      </c>
      <c r="AH36" s="176">
        <f ca="1">(AF36-AF35)*AG$10 * (3 - Данные!$A28 + Данные!$A27)</f>
        <v>203.19999999992433</v>
      </c>
      <c r="AI36" s="175">
        <f ca="1">IF(INDIRECT(ADDRESS(Данные!$A28,AI$1,1,1,"Данные"),1)=0,AI35,INDIRECT(ADDRESS(Данные!$A28,AI$1,1,1,"Данные"),1))</f>
        <v>10577.253700002901</v>
      </c>
      <c r="AJ36" s="175">
        <f ca="1">IF(INDIRECT(ADDRESS(Данные!$A28,AJ$1,1,1,"Данные"),1)=0,AJ35,INDIRECT(ADDRESS(Данные!$A28,AJ$1,1,1,"Данные"),1))</f>
        <v>2658.0062999997699</v>
      </c>
      <c r="AK36" s="147">
        <f ca="1">(AI36-AI35)*AK$10 * (3 - Данные!$A28 + Данные!$A27)</f>
        <v>1862.0000000009895</v>
      </c>
      <c r="AL36" s="147">
        <f ca="1">(AJ36-AJ35)*AK$10 * (3 - Данные!$A28 + Данные!$A27)</f>
        <v>297.59999999987485</v>
      </c>
      <c r="AM36" s="175">
        <f ca="1">IF(INDIRECT(ADDRESS(Данные!$A28,AM$1,1,1,"Данные"),1)=0,AM35,INDIRECT(ADDRESS(Данные!$A28,AM$1,1,1,"Данные"),1))</f>
        <v>36535.442400012602</v>
      </c>
      <c r="AN36" s="175">
        <f ca="1">IF(INDIRECT(ADDRESS(Данные!$A28,AN$1,1,1,"Данные"),1)=0,AN35,INDIRECT(ADDRESS(Данные!$A28,AN$1,1,1,"Данные"),1))</f>
        <v>8171.2899999966503</v>
      </c>
      <c r="AO36" s="147">
        <f ca="1">(AM36-AM35)*AO$10 * (3 - Данные!$A28 + Данные!$A27)</f>
        <v>1396.3999999978114</v>
      </c>
      <c r="AP36" s="147">
        <f ca="1">(AN36-AN35)*AO$10 * (3 - Данные!$A28 + Данные!$A27)</f>
        <v>192.00000000273576</v>
      </c>
      <c r="AQ36" s="175">
        <f ca="1">IF(INDIRECT(ADDRESS(Данные!$A28,AQ$1,1,1,"Данные"),1)=0,AQ35,INDIRECT(ADDRESS(Данные!$A28,AQ$1,1,1,"Данные"),1))</f>
        <v>1588.0326</v>
      </c>
      <c r="AR36" s="175">
        <f ca="1">IF(INDIRECT(ADDRESS(Данные!$A28,AR$1,1,1,"Данные"),1)=0,AR35,INDIRECT(ADDRESS(Данные!$A28,AR$1,1,1,"Данные"),1))</f>
        <v>835.92870000000005</v>
      </c>
      <c r="AS36" s="147">
        <f ca="1">(AQ36-AQ35)*AS$10 * (3 - Данные!$A28 + Данные!$A27)</f>
        <v>24.78000000000975</v>
      </c>
      <c r="AT36" s="147">
        <f ca="1">(AR36-AR35)*AS$10 * (3 - Данные!$A28 + Данные!$A27)</f>
        <v>4.7400000000152431</v>
      </c>
      <c r="AU36" s="175">
        <f ca="1">IF(INDIRECT(ADDRESS(Данные!$A28,AU$1,1,1,"Данные"),1)=0,AU35,INDIRECT(ADDRESS(Данные!$A28,AU$1,1,1,"Данные"),1))</f>
        <v>24245.964100000001</v>
      </c>
      <c r="AV36" s="175">
        <f ca="1">IF(INDIRECT(ADDRESS(Данные!$A28,AV$1,1,1,"Данные"),1)=0,AV35,INDIRECT(ADDRESS(Данные!$A28,AV$1,1,1,"Данные"),1))</f>
        <v>8472.7973000000002</v>
      </c>
      <c r="AW36" s="147">
        <f ca="1">(AU36-AU35)*AW$10 * (3 - Данные!$A28 + Данные!$A27)</f>
        <v>488.90000000028522</v>
      </c>
      <c r="AX36" s="304">
        <f ca="1">(AV36-AV35)*AW$10 * (3 - Данные!$A28 + Данные!$A27)</f>
        <v>64.500000000407454</v>
      </c>
      <c r="AY36" s="145">
        <f ca="1">INDIRECT(ADDRESS(Данные!$A28,4,1,1,"Данные"), 1)</f>
        <v>44545.791666666664</v>
      </c>
      <c r="AZ36" s="175">
        <f ca="1">IF(INDIRECT(ADDRESS(Данные!$A28,AZ$1,1,1,"Данные"),1)=0,AZ35,INDIRECT(ADDRESS(Данные!$A28,AZ$1,1,1,"Данные"),1))</f>
        <v>6590.7875000000004</v>
      </c>
      <c r="BA36" s="175">
        <f ca="1">IF(INDIRECT(ADDRESS(Данные!$A28,BA$1,1,1,"Данные"),1)=0,BA35,INDIRECT(ADDRESS(Данные!$A28,BA$1,1,1,"Данные"),1))</f>
        <v>4076.4231</v>
      </c>
      <c r="BB36" s="147">
        <f ca="1">(AZ36-AZ35)*BB$10 * (3 - Данные!$A28 + Данные!$A27)</f>
        <v>4.800000000068394</v>
      </c>
      <c r="BC36" s="304">
        <f ca="1">(BA36-BA35)*BB$10 * (3 - Данные!$A28 + Данные!$A27)</f>
        <v>4.0200000000368163</v>
      </c>
      <c r="BD36" s="139"/>
      <c r="BE36" s="148"/>
      <c r="BF36" s="147"/>
      <c r="BG36" s="304"/>
      <c r="BH36" s="309">
        <f t="shared" ca="1" si="0"/>
        <v>44545.791666666664</v>
      </c>
      <c r="BI36" s="315">
        <f t="shared" ca="1" si="1"/>
        <v>9642.2133336088336</v>
      </c>
      <c r="BJ36" s="305">
        <f t="shared" ca="1" si="2"/>
        <v>2083.7933333281171</v>
      </c>
    </row>
    <row r="37" spans="1:70" s="144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11928.3519666709</v>
      </c>
      <c r="C37" s="175">
        <f ca="1">IF(INDIRECT(ADDRESS(Данные!$A29,C$1,1,1,"Данные"),1)=0,C36,INDIRECT(ADDRESS(Данные!$A29,C$1,1,1,"Данные"),1))</f>
        <v>3500.2801333321399</v>
      </c>
      <c r="D37" s="176">
        <f ca="1">(B37-B36)*D$10 * (3 - Данные!$A29 + Данные!$A28)</f>
        <v>427.46666639868636</v>
      </c>
      <c r="E37" s="176">
        <f ca="1">(C37-C36)*D$10 * (3 - Данные!$A29 + Данные!$A28)</f>
        <v>134.39999999900465</v>
      </c>
      <c r="F37" s="175">
        <f ca="1">IF(INDIRECT(ADDRESS(Данные!$A29,F$1,1,1,"Данные"),1)=0,F36,INDIRECT(ADDRESS(Данные!$A29,F$1,1,1,"Данные"),1))</f>
        <v>3102.2006999990699</v>
      </c>
      <c r="G37" s="175">
        <f ca="1">IF(INDIRECT(ADDRESS(Данные!$A29,G$1,1,1,"Данные"),1)=0,G36,INDIRECT(ADDRESS(Данные!$A29,G$1,1,1,"Данные"),1))</f>
        <v>1448.30889999941</v>
      </c>
      <c r="H37" s="176">
        <f ca="1">(F37-F36)*H$10 * (3 - Данные!$A29 + Данные!$A28)</f>
        <v>1331.2000000005355</v>
      </c>
      <c r="I37" s="176">
        <f ca="1">(G37-G36)*H$10 * (3 - Данные!$A29 + Данные!$A28)</f>
        <v>518.3999999999287</v>
      </c>
      <c r="J37" s="175">
        <f ca="1">IF(INDIRECT(ADDRESS(Данные!$A29,J$1,1,1,"Данные"),1)=0,J36,INDIRECT(ADDRESS(Данные!$A29,J$1,1,1,"Данные"),1))</f>
        <v>2451.6370000013699</v>
      </c>
      <c r="K37" s="175">
        <f ca="1">IF(INDIRECT(ADDRESS(Данные!$A29,K$1,1,1,"Данные"),1)=0,K36,INDIRECT(ADDRESS(Данные!$A29,K$1,1,1,"Данные"),1))</f>
        <v>906.98890000034601</v>
      </c>
      <c r="L37" s="176">
        <f ca="1">(J37-J36)*L$10 * (3 - Данные!$A29 + Данные!$A28)</f>
        <v>95.599999998739804</v>
      </c>
      <c r="M37" s="176">
        <f ca="1">(K37-K36)*L$10 * (3 - Данные!$A29 + Данные!$A28)</f>
        <v>45.999999999821739</v>
      </c>
      <c r="N37" s="175">
        <f ca="1">IF(INDIRECT(ADDRESS(Данные!$A29,N$1,1,1,"Данные"),1)=0,N36,INDIRECT(ADDRESS(Данные!$A29,N$1,1,1,"Данные"),1))</f>
        <v>15821.320399996601</v>
      </c>
      <c r="O37" s="175">
        <f ca="1">IF(INDIRECT(ADDRESS(Данные!$A29,O$1,1,1,"Данные"),1)=0,O36,INDIRECT(ADDRESS(Данные!$A29,O$1,1,1,"Данные"),1))</f>
        <v>6277.76110000276</v>
      </c>
      <c r="P37" s="176">
        <f ca="1">(N37-N36)*P$10 * (3 - Данные!$A29 + Данные!$A28)</f>
        <v>1011.2000000008265</v>
      </c>
      <c r="Q37" s="176">
        <f ca="1">(O37-O36)*P$10 * (3 - Данные!$A29 + Данные!$A28)</f>
        <v>283.99999999965075</v>
      </c>
      <c r="R37" s="175">
        <f ca="1">IF(INDIRECT(ADDRESS(Данные!$A29,R$1,1,1,"Данные"),1)=0,R36,INDIRECT(ADDRESS(Данные!$A29,R$1,1,1,"Данные"),1))</f>
        <v>4120.6686999996</v>
      </c>
      <c r="S37" s="175">
        <f ca="1">IF(INDIRECT(ADDRESS(Данные!$A29,S$1,1,1,"Данные"),1)=0,S36,INDIRECT(ADDRESS(Данные!$A29,S$1,1,1,"Данные"),1))</f>
        <v>846.13039999968601</v>
      </c>
      <c r="T37" s="176">
        <f ca="1">(R37-R36)*T$10 * (3 - Данные!$A29 + Данные!$A28)</f>
        <v>873.59999999898719</v>
      </c>
      <c r="U37" s="176">
        <f ca="1">(S37-S36)*T$10 * (3 - Данные!$A29 + Данные!$A28)</f>
        <v>104.4000000001688</v>
      </c>
      <c r="V37" s="175">
        <f ca="1">IF(INDIRECT(ADDRESS(Данные!$A29,V$1,1,1,"Данные"),1)=0,V36,INDIRECT(ADDRESS(Данные!$A29,V$1,1,1,"Данные"),1))</f>
        <v>10350.9685000058</v>
      </c>
      <c r="W37" s="175">
        <f ca="1">IF(INDIRECT(ADDRESS(Данные!$A29,W$1,1,1,"Данные"),1)=0,W36,INDIRECT(ADDRESS(Данные!$A29,W$1,1,1,"Данные"),1))</f>
        <v>4745.0578000006099</v>
      </c>
      <c r="X37" s="176">
        <f ca="1">(V37-V36)*X$10 * (3 - Данные!$A29 + Данные!$A28)</f>
        <v>815.19999999727588</v>
      </c>
      <c r="Y37" s="176">
        <f ca="1">(W37-W36)*X$10 * (3 - Данные!$A29 + Данные!$A28)</f>
        <v>236.799999998766</v>
      </c>
      <c r="Z37" s="145">
        <f ca="1">INDIRECT(ADDRESS(Данные!$A29,4,1,1,"Данные"), 1)</f>
        <v>44545.833333333336</v>
      </c>
      <c r="AA37" s="175">
        <f ca="1">IF(INDIRECT(ADDRESS(Данные!$A29,AA$1,1,1,"Данные"),1)=0,AA36,INDIRECT(ADDRESS(Данные!$A29,AA$1,1,1,"Данные"),1))</f>
        <v>767.49679999984801</v>
      </c>
      <c r="AB37" s="175">
        <f ca="1">IF(INDIRECT(ADDRESS(Данные!$A29,AB$1,1,1,"Данные"),1)=0,AB36,INDIRECT(ADDRESS(Данные!$A29,AB$1,1,1,"Данные"),1))</f>
        <v>275.97330000018701</v>
      </c>
      <c r="AC37" s="147">
        <f ca="1">(AA37-AA36)*AC$10 * (3 - Данные!$A29 + Данные!$A28)</f>
        <v>0</v>
      </c>
      <c r="AD37" s="147">
        <f ca="1">(AB37-AB36)*AC$10 * (3 - Данные!$A29 + Данные!$A28)</f>
        <v>0</v>
      </c>
      <c r="AE37" s="175">
        <f ca="1">IF(INDIRECT(ADDRESS(Данные!$A29,AE$1,1,1,"Данные"),1)=0,AE36,INDIRECT(ADDRESS(Данные!$A29,AE$1,1,1,"Данные"),1))</f>
        <v>8991.6893000060809</v>
      </c>
      <c r="AF37" s="175">
        <f ca="1">IF(INDIRECT(ADDRESS(Данные!$A29,AF$1,1,1,"Данные"),1)=0,AF36,INDIRECT(ADDRESS(Данные!$A29,AF$1,1,1,"Данные"),1))</f>
        <v>1914.16950000016</v>
      </c>
      <c r="AG37" s="176">
        <f ca="1">(AE37-AE36)*AG$10 * (3 - Данные!$A29 + Данные!$A28)</f>
        <v>1440.8000000039465</v>
      </c>
      <c r="AH37" s="176">
        <f ca="1">(AF37-AF36)*AG$10 * (3 - Данные!$A29 + Данные!$A28)</f>
        <v>202.40000000012515</v>
      </c>
      <c r="AI37" s="175">
        <f ca="1">IF(INDIRECT(ADDRESS(Данные!$A29,AI$1,1,1,"Данные"),1)=0,AI36,INDIRECT(ADDRESS(Данные!$A29,AI$1,1,1,"Данные"),1))</f>
        <v>10577.7072000029</v>
      </c>
      <c r="AJ37" s="175">
        <f ca="1">IF(INDIRECT(ADDRESS(Данные!$A29,AJ$1,1,1,"Данные"),1)=0,AJ36,INDIRECT(ADDRESS(Данные!$A29,AJ$1,1,1,"Данные"),1))</f>
        <v>2658.0780999997701</v>
      </c>
      <c r="AK37" s="147">
        <f ca="1">(AI37-AI36)*AK$10 * (3 - Данные!$A29 + Данные!$A28)</f>
        <v>1813.9999999984866</v>
      </c>
      <c r="AL37" s="147">
        <f ca="1">(AJ37-AJ36)*AK$10 * (3 - Данные!$A29 + Данные!$A28)</f>
        <v>287.20000000066648</v>
      </c>
      <c r="AM37" s="175">
        <f ca="1">IF(INDIRECT(ADDRESS(Данные!$A29,AM$1,1,1,"Данные"),1)=0,AM36,INDIRECT(ADDRESS(Данные!$A29,AM$1,1,1,"Данные"),1))</f>
        <v>36535.796100012602</v>
      </c>
      <c r="AN37" s="175">
        <f ca="1">IF(INDIRECT(ADDRESS(Данные!$A29,AN$1,1,1,"Данные"),1)=0,AN36,INDIRECT(ADDRESS(Данные!$A29,AN$1,1,1,"Данные"),1))</f>
        <v>8171.3366999966502</v>
      </c>
      <c r="AO37" s="147">
        <f ca="1">(AM37-AM36)*AO$10 * (3 - Данные!$A29 + Данные!$A28)</f>
        <v>1414.7999999986496</v>
      </c>
      <c r="AP37" s="147">
        <f ca="1">(AN37-AN36)*AO$10 * (3 - Данные!$A29 + Данные!$A28)</f>
        <v>186.79999999949359</v>
      </c>
      <c r="AQ37" s="175">
        <f ca="1">IF(INDIRECT(ADDRESS(Данные!$A29,AQ$1,1,1,"Данные"),1)=0,AQ36,INDIRECT(ADDRESS(Данные!$A29,AQ$1,1,1,"Данные"),1))</f>
        <v>1588.1623999999999</v>
      </c>
      <c r="AR37" s="175">
        <f ca="1">IF(INDIRECT(ADDRESS(Данные!$A29,AR$1,1,1,"Данные"),1)=0,AR36,INDIRECT(ADDRESS(Данные!$A29,AR$1,1,1,"Данные"),1))</f>
        <v>835.95209999999997</v>
      </c>
      <c r="AS37" s="147">
        <f ca="1">(AQ37-AQ36)*AS$10 * (3 - Данные!$A29 + Данные!$A28)</f>
        <v>25.959999999986394</v>
      </c>
      <c r="AT37" s="147">
        <f ca="1">(AR37-AR36)*AS$10 * (3 - Данные!$A29 + Данные!$A28)</f>
        <v>4.6799999999848296</v>
      </c>
      <c r="AU37" s="175">
        <f ca="1">IF(INDIRECT(ADDRESS(Данные!$A29,AU$1,1,1,"Данные"),1)=0,AU36,INDIRECT(ADDRESS(Данные!$A29,AU$1,1,1,"Данные"),1))</f>
        <v>24246.4738</v>
      </c>
      <c r="AV37" s="175">
        <f ca="1">IF(INDIRECT(ADDRESS(Данные!$A29,AV$1,1,1,"Данные"),1)=0,AV36,INDIRECT(ADDRESS(Данные!$A29,AV$1,1,1,"Данные"),1))</f>
        <v>8472.8631999999998</v>
      </c>
      <c r="AW37" s="147">
        <f ca="1">(AU37-AU36)*AW$10 * (3 - Данные!$A29 + Данные!$A28)</f>
        <v>509.69999999870197</v>
      </c>
      <c r="AX37" s="304">
        <f ca="1">(AV37-AV36)*AW$10 * (3 - Данные!$A29 + Данные!$A28)</f>
        <v>65.899999999601278</v>
      </c>
      <c r="AY37" s="145">
        <f ca="1">INDIRECT(ADDRESS(Данные!$A29,4,1,1,"Данные"), 1)</f>
        <v>44545.833333333336</v>
      </c>
      <c r="AZ37" s="175">
        <f ca="1">IF(INDIRECT(ADDRESS(Данные!$A29,AZ$1,1,1,"Данные"),1)=0,AZ36,INDIRECT(ADDRESS(Данные!$A29,AZ$1,1,1,"Данные"),1))</f>
        <v>6590.8110999999999</v>
      </c>
      <c r="BA37" s="175">
        <f ca="1">IF(INDIRECT(ADDRESS(Данные!$A29,BA$1,1,1,"Данные"),1)=0,BA36,INDIRECT(ADDRESS(Данные!$A29,BA$1,1,1,"Данные"),1))</f>
        <v>4076.4432999999999</v>
      </c>
      <c r="BB37" s="147">
        <f ca="1">(AZ37-AZ36)*BB$10 * (3 - Данные!$A29 + Данные!$A28)</f>
        <v>4.7199999999065767</v>
      </c>
      <c r="BC37" s="304">
        <f ca="1">(BA37-BA36)*BB$10 * (3 - Данные!$A29 + Данные!$A28)</f>
        <v>4.0399999999863212</v>
      </c>
      <c r="BD37" s="139"/>
      <c r="BE37" s="148"/>
      <c r="BF37" s="147"/>
      <c r="BG37" s="304"/>
      <c r="BH37" s="309">
        <f t="shared" ca="1" si="0"/>
        <v>44545.833333333336</v>
      </c>
      <c r="BI37" s="315">
        <f t="shared" ca="1" si="1"/>
        <v>9764.2466663947289</v>
      </c>
      <c r="BJ37" s="305">
        <f t="shared" ca="1" si="2"/>
        <v>2075.0199999971983</v>
      </c>
    </row>
    <row r="38" spans="1:70" s="144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11928.443233337601</v>
      </c>
      <c r="C38" s="175">
        <f ca="1">IF(INDIRECT(ADDRESS(Данные!$A30,C$1,1,1,"Данные"),1)=0,C37,INDIRECT(ADDRESS(Данные!$A30,C$1,1,1,"Данные"),1))</f>
        <v>3500.29546666547</v>
      </c>
      <c r="D38" s="176">
        <f ca="1">(B38-B37)*D$10 * (3 - Данные!$A30 + Данные!$A29)</f>
        <v>365.06666680361377</v>
      </c>
      <c r="E38" s="176">
        <f ca="1">(C38-C37)*D$10 * (3 - Данные!$A30 + Данные!$A29)</f>
        <v>61.333333320362726</v>
      </c>
      <c r="F38" s="175">
        <f ca="1">IF(INDIRECT(ADDRESS(Данные!$A30,F$1,1,1,"Данные"),1)=0,F37,INDIRECT(ADDRESS(Данные!$A30,F$1,1,1,"Данные"),1))</f>
        <v>3102.5501999990702</v>
      </c>
      <c r="G38" s="175">
        <f ca="1">IF(INDIRECT(ADDRESS(Данные!$A30,G$1,1,1,"Данные"),1)=0,G37,INDIRECT(ADDRESS(Данные!$A30,G$1,1,1,"Данные"),1))</f>
        <v>1448.44469999941</v>
      </c>
      <c r="H38" s="176">
        <f ca="1">(F38-F37)*H$10 * (3 - Данные!$A30 + Данные!$A29)</f>
        <v>1398.0000000010477</v>
      </c>
      <c r="I38" s="176">
        <f ca="1">(G38-G37)*H$10 * (3 - Данные!$A30 + Данные!$A29)</f>
        <v>543.20000000006985</v>
      </c>
      <c r="J38" s="175">
        <f ca="1">IF(INDIRECT(ADDRESS(Данные!$A30,J$1,1,1,"Данные"),1)=0,J37,INDIRECT(ADDRESS(Данные!$A30,J$1,1,1,"Данные"),1))</f>
        <v>2451.65930000137</v>
      </c>
      <c r="K38" s="175">
        <f ca="1">IF(INDIRECT(ADDRESS(Данные!$A30,K$1,1,1,"Данные"),1)=0,K37,INDIRECT(ADDRESS(Данные!$A30,K$1,1,1,"Данные"),1))</f>
        <v>906.99920000034604</v>
      </c>
      <c r="L38" s="176">
        <f ca="1">(J38-J37)*L$10 * (3 - Данные!$A30 + Данные!$A29)</f>
        <v>89.200000000346336</v>
      </c>
      <c r="M38" s="176">
        <f ca="1">(K38-K37)*L$10 * (3 - Данные!$A30 + Данные!$A29)</f>
        <v>41.200000000117143</v>
      </c>
      <c r="N38" s="175">
        <f ca="1">IF(INDIRECT(ADDRESS(Данные!$A30,N$1,1,1,"Данные"),1)=0,N37,INDIRECT(ADDRESS(Данные!$A30,N$1,1,1,"Данные"),1))</f>
        <v>15821.558299996601</v>
      </c>
      <c r="O38" s="175">
        <f ca="1">IF(INDIRECT(ADDRESS(Данные!$A30,O$1,1,1,"Данные"),1)=0,O37,INDIRECT(ADDRESS(Данные!$A30,O$1,1,1,"Данные"),1))</f>
        <v>6277.8320000027597</v>
      </c>
      <c r="P38" s="176">
        <f ca="1">(N38-N37)*P$10 * (3 - Данные!$A30 + Данные!$A29)</f>
        <v>951.60000000032596</v>
      </c>
      <c r="Q38" s="176">
        <f ca="1">(O38-O37)*P$10 * (3 - Данные!$A30 + Данные!$A29)</f>
        <v>283.59999999884167</v>
      </c>
      <c r="R38" s="175">
        <f ca="1">IF(INDIRECT(ADDRESS(Данные!$A30,R$1,1,1,"Данные"),1)=0,R37,INDIRECT(ADDRESS(Данные!$A30,R$1,1,1,"Данные"),1))</f>
        <v>4120.8857999995998</v>
      </c>
      <c r="S38" s="175">
        <f ca="1">IF(INDIRECT(ADDRESS(Данные!$A30,S$1,1,1,"Данные"),1)=0,S37,INDIRECT(ADDRESS(Данные!$A30,S$1,1,1,"Данные"),1))</f>
        <v>846.155799999686</v>
      </c>
      <c r="T38" s="176">
        <f ca="1">(R38-R37)*T$10 * (3 - Данные!$A30 + Данные!$A29)</f>
        <v>868.399999999383</v>
      </c>
      <c r="U38" s="176">
        <f ca="1">(S38-S37)*T$10 * (3 - Данные!$A30 + Данные!$A29)</f>
        <v>101.59999999996217</v>
      </c>
      <c r="V38" s="175">
        <f ca="1">IF(INDIRECT(ADDRESS(Данные!$A30,V$1,1,1,"Данные"),1)=0,V37,INDIRECT(ADDRESS(Данные!$A30,V$1,1,1,"Данные"),1))</f>
        <v>10351.1676000058</v>
      </c>
      <c r="W38" s="175">
        <f ca="1">IF(INDIRECT(ADDRESS(Данные!$A30,W$1,1,1,"Данные"),1)=0,W37,INDIRECT(ADDRESS(Данные!$A30,W$1,1,1,"Данные"),1))</f>
        <v>4745.1166000006097</v>
      </c>
      <c r="X38" s="176">
        <f ca="1">(V38-V37)*X$10 * (3 - Данные!$A30 + Данные!$A29)</f>
        <v>796.39999999926658</v>
      </c>
      <c r="Y38" s="176">
        <f ca="1">(W38-W37)*X$10 * (3 - Данные!$A30 + Данные!$A29)</f>
        <v>235.19999999916763</v>
      </c>
      <c r="Z38" s="145">
        <f ca="1">INDIRECT(ADDRESS(Данные!$A30,4,1,1,"Данные"), 1)</f>
        <v>44545.875</v>
      </c>
      <c r="AA38" s="175">
        <f ca="1">IF(INDIRECT(ADDRESS(Данные!$A30,AA$1,1,1,"Данные"),1)=0,AA37,INDIRECT(ADDRESS(Данные!$A30,AA$1,1,1,"Данные"),1))</f>
        <v>767.49679999984801</v>
      </c>
      <c r="AB38" s="175">
        <f ca="1">IF(INDIRECT(ADDRESS(Данные!$A30,AB$1,1,1,"Данные"),1)=0,AB37,INDIRECT(ADDRESS(Данные!$A30,AB$1,1,1,"Данные"),1))</f>
        <v>275.97330000018701</v>
      </c>
      <c r="AC38" s="147">
        <f ca="1">(AA38-AA37)*AC$10 * (3 - Данные!$A30 + Данные!$A29)</f>
        <v>0</v>
      </c>
      <c r="AD38" s="147">
        <f ca="1">(AB38-AB37)*AC$10 * (3 - Данные!$A30 + Данные!$A29)</f>
        <v>0</v>
      </c>
      <c r="AE38" s="175">
        <f ca="1">IF(INDIRECT(ADDRESS(Данные!$A30,AE$1,1,1,"Данные"),1)=0,AE37,INDIRECT(ADDRESS(Данные!$A30,AE$1,1,1,"Данные"),1))</f>
        <v>8992.0420000060803</v>
      </c>
      <c r="AF38" s="175">
        <f ca="1">IF(INDIRECT(ADDRESS(Данные!$A30,AF$1,1,1,"Данные"),1)=0,AF37,INDIRECT(ADDRESS(Данные!$A30,AF$1,1,1,"Данные"),1))</f>
        <v>1914.2189000001599</v>
      </c>
      <c r="AG38" s="176">
        <f ca="1">(AE38-AE37)*AG$10 * (3 - Данные!$A30 + Данные!$A29)</f>
        <v>1410.7999999978347</v>
      </c>
      <c r="AH38" s="176">
        <f ca="1">(AF38-AF37)*AG$10 * (3 - Данные!$A30 + Данные!$A29)</f>
        <v>197.59999999951106</v>
      </c>
      <c r="AI38" s="175">
        <f ca="1">IF(INDIRECT(ADDRESS(Данные!$A30,AI$1,1,1,"Данные"),1)=0,AI37,INDIRECT(ADDRESS(Данные!$A30,AI$1,1,1,"Данные"),1))</f>
        <v>10578.147200002901</v>
      </c>
      <c r="AJ38" s="175">
        <f ca="1">IF(INDIRECT(ADDRESS(Данные!$A30,AJ$1,1,1,"Данные"),1)=0,AJ37,INDIRECT(ADDRESS(Данные!$A30,AJ$1,1,1,"Данные"),1))</f>
        <v>2658.14799999977</v>
      </c>
      <c r="AK38" s="147">
        <f ca="1">(AI38-AI37)*AK$10 * (3 - Данные!$A30 + Данные!$A29)</f>
        <v>1760.0000000020373</v>
      </c>
      <c r="AL38" s="147">
        <f ca="1">(AJ38-AJ37)*AK$10 * (3 - Данные!$A30 + Данные!$A29)</f>
        <v>279.59999999984575</v>
      </c>
      <c r="AM38" s="175">
        <f ca="1">IF(INDIRECT(ADDRESS(Данные!$A30,AM$1,1,1,"Данные"),1)=0,AM37,INDIRECT(ADDRESS(Данные!$A30,AM$1,1,1,"Данные"),1))</f>
        <v>36536.138000012601</v>
      </c>
      <c r="AN38" s="175">
        <f ca="1">IF(INDIRECT(ADDRESS(Данные!$A30,AN$1,1,1,"Данные"),1)=0,AN37,INDIRECT(ADDRESS(Данные!$A30,AN$1,1,1,"Данные"),1))</f>
        <v>8171.3825999966502</v>
      </c>
      <c r="AO38" s="147">
        <f ca="1">(AM38-AM37)*AO$10 * (3 - Данные!$A30 + Данные!$A29)</f>
        <v>1367.5999999977648</v>
      </c>
      <c r="AP38" s="147">
        <f ca="1">(AN38-AN37)*AO$10 * (3 - Данные!$A30 + Данные!$A29)</f>
        <v>183.60000000029686</v>
      </c>
      <c r="AQ38" s="175">
        <f ca="1">IF(INDIRECT(ADDRESS(Данные!$A30,AQ$1,1,1,"Данные"),1)=0,AQ37,INDIRECT(ADDRESS(Данные!$A30,AQ$1,1,1,"Данные"),1))</f>
        <v>1588.2963999999999</v>
      </c>
      <c r="AR38" s="175">
        <f ca="1">IF(INDIRECT(ADDRESS(Данные!$A30,AR$1,1,1,"Данные"),1)=0,AR37,INDIRECT(ADDRESS(Данные!$A30,AR$1,1,1,"Данные"),1))</f>
        <v>835.97550000000001</v>
      </c>
      <c r="AS38" s="147">
        <f ca="1">(AQ38-AQ37)*AS$10 * (3 - Данные!$A30 + Данные!$A29)</f>
        <v>26.80000000000291</v>
      </c>
      <c r="AT38" s="147">
        <f ca="1">(AR38-AR37)*AS$10 * (3 - Данные!$A30 + Данные!$A29)</f>
        <v>4.680000000007567</v>
      </c>
      <c r="AU38" s="175">
        <f ca="1">IF(INDIRECT(ADDRESS(Данные!$A30,AU$1,1,1,"Данные"),1)=0,AU37,INDIRECT(ADDRESS(Данные!$A30,AU$1,1,1,"Данные"),1))</f>
        <v>24246.958699999999</v>
      </c>
      <c r="AV38" s="175">
        <f ca="1">IF(INDIRECT(ADDRESS(Данные!$A30,AV$1,1,1,"Данные"),1)=0,AV37,INDIRECT(ADDRESS(Данные!$A30,AV$1,1,1,"Данные"),1))</f>
        <v>8472.9272000000001</v>
      </c>
      <c r="AW38" s="147">
        <f ca="1">(AU38-AU37)*AW$10 * (3 - Данные!$A30 + Данные!$A29)</f>
        <v>484.89999999947031</v>
      </c>
      <c r="AX38" s="304">
        <f ca="1">(AV38-AV37)*AW$10 * (3 - Данные!$A30 + Данные!$A29)</f>
        <v>64.00000000030559</v>
      </c>
      <c r="AY38" s="145">
        <f ca="1">INDIRECT(ADDRESS(Данные!$A30,4,1,1,"Данные"), 1)</f>
        <v>44545.875</v>
      </c>
      <c r="AZ38" s="175">
        <f ca="1">IF(INDIRECT(ADDRESS(Данные!$A30,AZ$1,1,1,"Данные"),1)=0,AZ37,INDIRECT(ADDRESS(Данные!$A30,AZ$1,1,1,"Данные"),1))</f>
        <v>6590.8347000000003</v>
      </c>
      <c r="BA38" s="175">
        <f ca="1">IF(INDIRECT(ADDRESS(Данные!$A30,BA$1,1,1,"Данные"),1)=0,BA37,INDIRECT(ADDRESS(Данные!$A30,BA$1,1,1,"Данные"),1))</f>
        <v>4076.4623999999999</v>
      </c>
      <c r="BB38" s="147">
        <f ca="1">(AZ38-AZ37)*BB$10 * (3 - Данные!$A30 + Данные!$A29)</f>
        <v>4.7200000000884756</v>
      </c>
      <c r="BC38" s="304">
        <f ca="1">(BA38-BA37)*BB$10 * (3 - Данные!$A30 + Данные!$A29)</f>
        <v>3.819999999996071</v>
      </c>
      <c r="BD38" s="139"/>
      <c r="BE38" s="148"/>
      <c r="BF38" s="147"/>
      <c r="BG38" s="304"/>
      <c r="BH38" s="309">
        <f t="shared" ca="1" si="0"/>
        <v>44545.875</v>
      </c>
      <c r="BI38" s="315">
        <f t="shared" ca="1" si="1"/>
        <v>9523.4866668011819</v>
      </c>
      <c r="BJ38" s="305">
        <f t="shared" ca="1" si="2"/>
        <v>1999.4333333184841</v>
      </c>
    </row>
    <row r="39" spans="1:70" s="144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11928.4905000043</v>
      </c>
      <c r="C39" s="175">
        <f ca="1">IF(INDIRECT(ADDRESS(Данные!$A31,C$1,1,1,"Данные"),1)=0,C38,INDIRECT(ADDRESS(Данные!$A31,C$1,1,1,"Данные"),1))</f>
        <v>3500.3034666654698</v>
      </c>
      <c r="D39" s="176">
        <f ca="1">(B39-B38)*D$10 * (3 - Данные!$A31 + Данные!$A30)</f>
        <v>378.13333359372336</v>
      </c>
      <c r="E39" s="176">
        <f ca="1">(C39-C38)*D$10 * (3 - Данные!$A31 + Данные!$A30)</f>
        <v>63.999999998486601</v>
      </c>
      <c r="F39" s="175">
        <f ca="1">IF(INDIRECT(ADDRESS(Данные!$A31,F$1,1,1,"Данные"),1)=0,F38,INDIRECT(ADDRESS(Данные!$A31,F$1,1,1,"Данные"),1))</f>
        <v>3102.7205999990701</v>
      </c>
      <c r="G39" s="175">
        <f ca="1">IF(INDIRECT(ADDRESS(Данные!$A31,G$1,1,1,"Данные"),1)=0,G38,INDIRECT(ADDRESS(Данные!$A31,G$1,1,1,"Данные"),1))</f>
        <v>1448.51149999941</v>
      </c>
      <c r="H39" s="176">
        <f ca="1">(F39-F38)*H$10 * (3 - Данные!$A31 + Данные!$A30)</f>
        <v>1363.1999999997788</v>
      </c>
      <c r="I39" s="176">
        <f ca="1">(G39-G38)*H$10 * (3 - Данные!$A31 + Данные!$A30)</f>
        <v>534.40000000045984</v>
      </c>
      <c r="J39" s="175">
        <f ca="1">IF(INDIRECT(ADDRESS(Данные!$A31,J$1,1,1,"Данные"),1)=0,J38,INDIRECT(ADDRESS(Данные!$A31,J$1,1,1,"Данные"),1))</f>
        <v>2451.6702000013702</v>
      </c>
      <c r="K39" s="175">
        <f ca="1">IF(INDIRECT(ADDRESS(Данные!$A31,K$1,1,1,"Данные"),1)=0,K38,INDIRECT(ADDRESS(Данные!$A31,K$1,1,1,"Данные"),1))</f>
        <v>907.00450000034596</v>
      </c>
      <c r="L39" s="176">
        <f ca="1">(J39-J38)*L$10 * (3 - Данные!$A31 + Данные!$A30)</f>
        <v>87.200000001757871</v>
      </c>
      <c r="M39" s="176">
        <f ca="1">(K39-K38)*L$10 * (3 - Данные!$A31 + Данные!$A30)</f>
        <v>42.399999999361171</v>
      </c>
      <c r="N39" s="175">
        <f ca="1">IF(INDIRECT(ADDRESS(Данные!$A31,N$1,1,1,"Данные"),1)=0,N38,INDIRECT(ADDRESS(Данные!$A31,N$1,1,1,"Данные"),1))</f>
        <v>15821.6707999966</v>
      </c>
      <c r="O39" s="175">
        <f ca="1">IF(INDIRECT(ADDRESS(Данные!$A31,O$1,1,1,"Данные"),1)=0,O38,INDIRECT(ADDRESS(Данные!$A31,O$1,1,1,"Данные"),1))</f>
        <v>6277.86180000276</v>
      </c>
      <c r="P39" s="176">
        <f ca="1">(N39-N38)*P$10 * (3 - Данные!$A31 + Данные!$A30)</f>
        <v>899.99999999417923</v>
      </c>
      <c r="Q39" s="176">
        <f ca="1">(O39-O38)*P$10 * (3 - Данные!$A31 + Данные!$A30)</f>
        <v>238.40000000200234</v>
      </c>
      <c r="R39" s="175">
        <f ca="1">IF(INDIRECT(ADDRESS(Данные!$A31,R$1,1,1,"Данные"),1)=0,R38,INDIRECT(ADDRESS(Данные!$A31,R$1,1,1,"Данные"),1))</f>
        <v>4120.9928999996</v>
      </c>
      <c r="S39" s="175">
        <f ca="1">IF(INDIRECT(ADDRESS(Данные!$A31,S$1,1,1,"Данные"),1)=0,S38,INDIRECT(ADDRESS(Данные!$A31,S$1,1,1,"Данные"),1))</f>
        <v>846.16819999968595</v>
      </c>
      <c r="T39" s="176">
        <f ca="1">(R39-R38)*T$10 * (3 - Данные!$A31 + Данные!$A30)</f>
        <v>856.80000000138534</v>
      </c>
      <c r="U39" s="176">
        <f ca="1">(S39-S38)*T$10 * (3 - Данные!$A31 + Данные!$A30)</f>
        <v>99.19999999965512</v>
      </c>
      <c r="V39" s="175">
        <f ca="1">IF(INDIRECT(ADDRESS(Данные!$A31,V$1,1,1,"Данные"),1)=0,V38,INDIRECT(ADDRESS(Данные!$A31,V$1,1,1,"Данные"),1))</f>
        <v>10351.2671000058</v>
      </c>
      <c r="W39" s="175">
        <f ca="1">IF(INDIRECT(ADDRESS(Данные!$A31,W$1,1,1,"Данные"),1)=0,W38,INDIRECT(ADDRESS(Данные!$A31,W$1,1,1,"Данные"),1))</f>
        <v>4745.1459000006098</v>
      </c>
      <c r="X39" s="176">
        <f ca="1">(V39-V38)*X$10 * (3 - Данные!$A31 + Данные!$A30)</f>
        <v>796.00000000209548</v>
      </c>
      <c r="Y39" s="176">
        <f ca="1">(W39-W38)*X$10 * (3 - Данные!$A31 + Данные!$A30)</f>
        <v>234.40000000118744</v>
      </c>
      <c r="Z39" s="145">
        <f ca="1">INDIRECT(ADDRESS(Данные!$A31,4,1,1,"Данные"), 1)</f>
        <v>44545.895833333336</v>
      </c>
      <c r="AA39" s="175">
        <f ca="1">IF(INDIRECT(ADDRESS(Данные!$A31,AA$1,1,1,"Данные"),1)=0,AA38,INDIRECT(ADDRESS(Данные!$A31,AA$1,1,1,"Данные"),1))</f>
        <v>767.49679999984801</v>
      </c>
      <c r="AB39" s="175">
        <f ca="1">IF(INDIRECT(ADDRESS(Данные!$A31,AB$1,1,1,"Данные"),1)=0,AB38,INDIRECT(ADDRESS(Данные!$A31,AB$1,1,1,"Данные"),1))</f>
        <v>275.97330000018701</v>
      </c>
      <c r="AC39" s="147">
        <f ca="1">(AA39-AA38)*AC$10 * (3 - Данные!$A31 + Данные!$A30)</f>
        <v>0</v>
      </c>
      <c r="AD39" s="147">
        <f ca="1">(AB39-AB38)*AC$10 * (3 - Данные!$A31 + Данные!$A30)</f>
        <v>0</v>
      </c>
      <c r="AE39" s="175">
        <f ca="1">IF(INDIRECT(ADDRESS(Данные!$A31,AE$1,1,1,"Данные"),1)=0,AE38,INDIRECT(ADDRESS(Данные!$A31,AE$1,1,1,"Данные"),1))</f>
        <v>8992.2179000060805</v>
      </c>
      <c r="AF39" s="175">
        <f ca="1">IF(INDIRECT(ADDRESS(Данные!$A31,AF$1,1,1,"Данные"),1)=0,AF38,INDIRECT(ADDRESS(Данные!$A31,AF$1,1,1,"Данные"),1))</f>
        <v>1914.24320000016</v>
      </c>
      <c r="AG39" s="176">
        <f ca="1">(AE39-AE38)*AG$10 * (3 - Данные!$A31 + Данные!$A30)</f>
        <v>1407.2000000014668</v>
      </c>
      <c r="AH39" s="176">
        <f ca="1">(AF39-AF38)*AG$10 * (3 - Данные!$A31 + Данные!$A30)</f>
        <v>194.40000000031432</v>
      </c>
      <c r="AI39" s="175">
        <f ca="1">IF(INDIRECT(ADDRESS(Данные!$A31,AI$1,1,1,"Данные"),1)=0,AI38,INDIRECT(ADDRESS(Данные!$A31,AI$1,1,1,"Данные"),1))</f>
        <v>10578.365800002901</v>
      </c>
      <c r="AJ39" s="175">
        <f ca="1">IF(INDIRECT(ADDRESS(Данные!$A31,AJ$1,1,1,"Данные"),1)=0,AJ38,INDIRECT(ADDRESS(Данные!$A31,AJ$1,1,1,"Данные"),1))</f>
        <v>2658.1827999997699</v>
      </c>
      <c r="AK39" s="147">
        <f ca="1">(AI39-AI38)*AK$10 * (3 - Данные!$A31 + Данные!$A30)</f>
        <v>1748.8000000012107</v>
      </c>
      <c r="AL39" s="147">
        <f ca="1">(AJ39-AJ38)*AK$10 * (3 - Данные!$A31 + Данные!$A30)</f>
        <v>278.39999999923748</v>
      </c>
      <c r="AM39" s="175">
        <f ca="1">IF(INDIRECT(ADDRESS(Данные!$A31,AM$1,1,1,"Данные"),1)=0,AM38,INDIRECT(ADDRESS(Данные!$A31,AM$1,1,1,"Данные"),1))</f>
        <v>36536.305000012602</v>
      </c>
      <c r="AN39" s="175">
        <f ca="1">IF(INDIRECT(ADDRESS(Данные!$A31,AN$1,1,1,"Данные"),1)=0,AN38,INDIRECT(ADDRESS(Данные!$A31,AN$1,1,1,"Данные"),1))</f>
        <v>8171.4049999966501</v>
      </c>
      <c r="AO39" s="147">
        <f ca="1">(AM39-AM38)*AO$10 * (3 - Данные!$A31 + Данные!$A30)</f>
        <v>1336.0000000102445</v>
      </c>
      <c r="AP39" s="147">
        <f ca="1">(AN39-AN38)*AO$10 * (3 - Данные!$A31 + Данные!$A30)</f>
        <v>179.19999999867287</v>
      </c>
      <c r="AQ39" s="175">
        <f ca="1">IF(INDIRECT(ADDRESS(Данные!$A31,AQ$1,1,1,"Данные"),1)=0,AQ38,INDIRECT(ADDRESS(Данные!$A31,AQ$1,1,1,"Данные"),1))</f>
        <v>1588.3624</v>
      </c>
      <c r="AR39" s="175">
        <f ca="1">IF(INDIRECT(ADDRESS(Данные!$A31,AR$1,1,1,"Данные"),1)=0,AR38,INDIRECT(ADDRESS(Данные!$A31,AR$1,1,1,"Данные"),1))</f>
        <v>835.9873</v>
      </c>
      <c r="AS39" s="147">
        <f ca="1">(AQ39-AQ38)*AS$10 * (3 - Данные!$A31 + Данные!$A30)</f>
        <v>26.400000000012369</v>
      </c>
      <c r="AT39" s="147">
        <f ca="1">(AR39-AR38)*AS$10 * (3 - Данные!$A31 + Данные!$A30)</f>
        <v>4.7199999999975262</v>
      </c>
      <c r="AU39" s="175">
        <f ca="1">IF(INDIRECT(ADDRESS(Данные!$A31,AU$1,1,1,"Данные"),1)=0,AU38,INDIRECT(ADDRESS(Данные!$A31,AU$1,1,1,"Данные"),1))</f>
        <v>24247.272300000001</v>
      </c>
      <c r="AV39" s="175">
        <f ca="1">IF(INDIRECT(ADDRESS(Данные!$A31,AV$1,1,1,"Данные"),1)=0,AV38,INDIRECT(ADDRESS(Данные!$A31,AV$1,1,1,"Данные"),1))</f>
        <v>8472.9655999999995</v>
      </c>
      <c r="AW39" s="147">
        <f ca="1">(AU39-AU38)*AW$10 * (3 - Данные!$A31 + Данные!$A30)</f>
        <v>627.20000000263099</v>
      </c>
      <c r="AX39" s="304">
        <f ca="1">(AV39-AV38)*AW$10 * (3 - Данные!$A31 + Данные!$A30)</f>
        <v>76.799999998911517</v>
      </c>
      <c r="AY39" s="145">
        <f ca="1">INDIRECT(ADDRESS(Данные!$A31,4,1,1,"Данные"), 1)</f>
        <v>44545.895833333336</v>
      </c>
      <c r="AZ39" s="175">
        <f ca="1">IF(INDIRECT(ADDRESS(Данные!$A31,AZ$1,1,1,"Данные"),1)=0,AZ38,INDIRECT(ADDRESS(Данные!$A31,AZ$1,1,1,"Данные"),1))</f>
        <v>6590.8464999999997</v>
      </c>
      <c r="BA39" s="175">
        <f ca="1">IF(INDIRECT(ADDRESS(Данные!$A31,BA$1,1,1,"Данные"),1)=0,BA38,INDIRECT(ADDRESS(Данные!$A31,BA$1,1,1,"Данные"),1))</f>
        <v>4076.4719</v>
      </c>
      <c r="BB39" s="147">
        <f ca="1">(AZ39-AZ38)*BB$10 * (3 - Данные!$A31 + Данные!$A30)</f>
        <v>4.7199999997246778</v>
      </c>
      <c r="BC39" s="304">
        <f ca="1">(BA39-BA38)*BB$10 * (3 - Данные!$A31 + Данные!$A30)</f>
        <v>3.8000000000465661</v>
      </c>
      <c r="BD39" s="139"/>
      <c r="BE39" s="148"/>
      <c r="BF39" s="147"/>
      <c r="BG39" s="304"/>
      <c r="BH39" s="309">
        <f t="shared" ca="1" si="0"/>
        <v>44545.895833333336</v>
      </c>
      <c r="BI39" s="315">
        <f t="shared" ca="1" si="1"/>
        <v>9531.6533336082102</v>
      </c>
      <c r="BJ39" s="305">
        <f t="shared" ca="1" si="2"/>
        <v>1950.1199999983328</v>
      </c>
    </row>
    <row r="40" spans="1:70" s="144" customFormat="1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11928.535966670899</v>
      </c>
      <c r="C40" s="175">
        <f ca="1">IF(INDIRECT(ADDRESS(Данные!$A32,C$1,1,1,"Данные"),1)=0,C39,INDIRECT(ADDRESS(Данные!$A32,C$1,1,1,"Данные"),1))</f>
        <v>3500.3113333321398</v>
      </c>
      <c r="D40" s="176">
        <f ca="1">(B40-B39)*D$10 * (3 - Данные!$A32 + Данные!$A31)</f>
        <v>363.73333279334474</v>
      </c>
      <c r="E40" s="176">
        <f ca="1">(C40-C39)*D$10 * (3 - Данные!$A32 + Данные!$A31)</f>
        <v>62.93333335997886</v>
      </c>
      <c r="F40" s="175">
        <f ca="1">IF(INDIRECT(ADDRESS(Данные!$A32,F$1,1,1,"Данные"),1)=0,F39,INDIRECT(ADDRESS(Данные!$A32,F$1,1,1,"Данные"),1))</f>
        <v>3102.9105999990702</v>
      </c>
      <c r="G40" s="175">
        <f ca="1">IF(INDIRECT(ADDRESS(Данные!$A32,G$1,1,1,"Данные"),1)=0,G39,INDIRECT(ADDRESS(Данные!$A32,G$1,1,1,"Данные"),1))</f>
        <v>1448.5844999994099</v>
      </c>
      <c r="H40" s="176">
        <f ca="1">(F40-F39)*H$10 * (3 - Данные!$A32 + Данные!$A31)</f>
        <v>1520.0000000004366</v>
      </c>
      <c r="I40" s="176">
        <f ca="1">(G40-G39)*H$10 * (3 - Данные!$A32 + Данные!$A31)</f>
        <v>583.99999999892316</v>
      </c>
      <c r="J40" s="175">
        <f ca="1">IF(INDIRECT(ADDRESS(Данные!$A32,J$1,1,1,"Данные"),1)=0,J39,INDIRECT(ADDRESS(Данные!$A32,J$1,1,1,"Данные"),1))</f>
        <v>2451.6815000013698</v>
      </c>
      <c r="K40" s="175">
        <f ca="1">IF(INDIRECT(ADDRESS(Данные!$A32,K$1,1,1,"Данные"),1)=0,K39,INDIRECT(ADDRESS(Данные!$A32,K$1,1,1,"Данные"),1))</f>
        <v>907.00990000034597</v>
      </c>
      <c r="L40" s="176">
        <f ca="1">(J40-J39)*L$10 * (3 - Данные!$A32 + Данные!$A31)</f>
        <v>90.399999997316627</v>
      </c>
      <c r="M40" s="176">
        <f ca="1">(K40-K39)*L$10 * (3 - Данные!$A32 + Данные!$A31)</f>
        <v>43.200000000069849</v>
      </c>
      <c r="N40" s="175">
        <f ca="1">IF(INDIRECT(ADDRESS(Данные!$A32,N$1,1,1,"Данные"),1)=0,N39,INDIRECT(ADDRESS(Данные!$A32,N$1,1,1,"Данные"),1))</f>
        <v>15821.786399996599</v>
      </c>
      <c r="O40" s="175">
        <f ca="1">IF(INDIRECT(ADDRESS(Данные!$A32,O$1,1,1,"Данные"),1)=0,O39,INDIRECT(ADDRESS(Данные!$A32,O$1,1,1,"Данные"),1))</f>
        <v>6277.8931000027596</v>
      </c>
      <c r="P40" s="176">
        <f ca="1">(N40-N39)*P$10 * (3 - Данные!$A32 + Данные!$A31)</f>
        <v>924.79999999341089</v>
      </c>
      <c r="Q40" s="176">
        <f ca="1">(O40-O39)*P$10 * (3 - Данные!$A32 + Данные!$A31)</f>
        <v>250.39999999717111</v>
      </c>
      <c r="R40" s="175">
        <f ca="1">IF(INDIRECT(ADDRESS(Данные!$A32,R$1,1,1,"Данные"),1)=0,R39,INDIRECT(ADDRESS(Данные!$A32,R$1,1,1,"Данные"),1))</f>
        <v>4121.0997999995998</v>
      </c>
      <c r="S40" s="175">
        <f ca="1">IF(INDIRECT(ADDRESS(Данные!$A32,S$1,1,1,"Данные"),1)=0,S39,INDIRECT(ADDRESS(Данные!$A32,S$1,1,1,"Данные"),1))</f>
        <v>846.18059999968602</v>
      </c>
      <c r="T40" s="176">
        <f ca="1">(R40-R39)*T$10 * (3 - Данные!$A32 + Данные!$A31)</f>
        <v>855.199999998149</v>
      </c>
      <c r="U40" s="176">
        <f ca="1">(S40-S39)*T$10 * (3 - Данные!$A32 + Данные!$A31)</f>
        <v>99.200000000564614</v>
      </c>
      <c r="V40" s="175">
        <f ca="1">IF(INDIRECT(ADDRESS(Данные!$A32,V$1,1,1,"Данные"),1)=0,V39,INDIRECT(ADDRESS(Данные!$A32,V$1,1,1,"Данные"),1))</f>
        <v>10351.367000005799</v>
      </c>
      <c r="W40" s="175">
        <f ca="1">IF(INDIRECT(ADDRESS(Данные!$A32,W$1,1,1,"Данные"),1)=0,W39,INDIRECT(ADDRESS(Данные!$A32,W$1,1,1,"Данные"),1))</f>
        <v>4745.1751000006097</v>
      </c>
      <c r="X40" s="176">
        <f ca="1">(V40-V39)*X$10 * (3 - Данные!$A32 + Данные!$A31)</f>
        <v>799.19999999401625</v>
      </c>
      <c r="Y40" s="176">
        <f ca="1">(W40-W39)*X$10 * (3 - Данные!$A32 + Данные!$A31)</f>
        <v>233.59999999956926</v>
      </c>
      <c r="Z40" s="145">
        <f ca="1">INDIRECT(ADDRESS(Данные!$A32,4,1,1,"Данные"), 1)</f>
        <v>44545.916666666664</v>
      </c>
      <c r="AA40" s="175">
        <f ca="1">IF(INDIRECT(ADDRESS(Данные!$A32,AA$1,1,1,"Данные"),1)=0,AA39,INDIRECT(ADDRESS(Данные!$A32,AA$1,1,1,"Данные"),1))</f>
        <v>767.49679999984801</v>
      </c>
      <c r="AB40" s="175">
        <f ca="1">IF(INDIRECT(ADDRESS(Данные!$A32,AB$1,1,1,"Данные"),1)=0,AB39,INDIRECT(ADDRESS(Данные!$A32,AB$1,1,1,"Данные"),1))</f>
        <v>275.97330000018701</v>
      </c>
      <c r="AC40" s="147">
        <f ca="1">(AA40-AA39)*AC$10 * (3 - Данные!$A32 + Данные!$A31)</f>
        <v>0</v>
      </c>
      <c r="AD40" s="147">
        <f ca="1">(AB40-AB39)*AC$10 * (3 - Данные!$A32 + Данные!$A31)</f>
        <v>0</v>
      </c>
      <c r="AE40" s="175">
        <f ca="1">IF(INDIRECT(ADDRESS(Данные!$A32,AE$1,1,1,"Данные"),1)=0,AE39,INDIRECT(ADDRESS(Данные!$A32,AE$1,1,1,"Данные"),1))</f>
        <v>8992.39210000608</v>
      </c>
      <c r="AF40" s="175">
        <f ca="1">IF(INDIRECT(ADDRESS(Данные!$A32,AF$1,1,1,"Данные"),1)=0,AF39,INDIRECT(ADDRESS(Данные!$A32,AF$1,1,1,"Данные"),1))</f>
        <v>1914.2672000001601</v>
      </c>
      <c r="AG40" s="176">
        <f ca="1">(AE40-AE39)*AG$10 * (3 - Данные!$A32 + Данные!$A31)</f>
        <v>1393.5999999957858</v>
      </c>
      <c r="AH40" s="176">
        <f ca="1">(AF40-AF39)*AG$10 * (3 - Данные!$A32 + Данные!$A31)</f>
        <v>192.00000000091677</v>
      </c>
      <c r="AI40" s="175">
        <f ca="1">IF(INDIRECT(ADDRESS(Данные!$A32,AI$1,1,1,"Данные"),1)=0,AI39,INDIRECT(ADDRESS(Данные!$A32,AI$1,1,1,"Данные"),1))</f>
        <v>10578.5828000029</v>
      </c>
      <c r="AJ40" s="175">
        <f ca="1">IF(INDIRECT(ADDRESS(Данные!$A32,AJ$1,1,1,"Данные"),1)=0,AJ39,INDIRECT(ADDRESS(Данные!$A32,AJ$1,1,1,"Данные"),1))</f>
        <v>2658.2177999997698</v>
      </c>
      <c r="AK40" s="147">
        <f ca="1">(AI40-AI39)*AK$10 * (3 - Данные!$A32 + Данные!$A31)</f>
        <v>1735.9999999898719</v>
      </c>
      <c r="AL40" s="147">
        <f ca="1">(AJ40-AJ39)*AK$10 * (3 - Данные!$A32 + Данные!$A31)</f>
        <v>279.99999999883585</v>
      </c>
      <c r="AM40" s="175">
        <f ca="1">IF(INDIRECT(ADDRESS(Данные!$A32,AM$1,1,1,"Данные"),1)=0,AM39,INDIRECT(ADDRESS(Данные!$A32,AM$1,1,1,"Данные"),1))</f>
        <v>36536.473800012602</v>
      </c>
      <c r="AN40" s="175">
        <f ca="1">IF(INDIRECT(ADDRESS(Данные!$A32,AN$1,1,1,"Данные"),1)=0,AN39,INDIRECT(ADDRESS(Данные!$A32,AN$1,1,1,"Данные"),1))</f>
        <v>8171.4267999966496</v>
      </c>
      <c r="AO40" s="147">
        <f ca="1">(AM40-AM39)*AO$10 * (3 - Данные!$A32 + Данные!$A31)</f>
        <v>1350.3999999957159</v>
      </c>
      <c r="AP40" s="147">
        <f ca="1">(AN40-AN39)*AO$10 * (3 - Данные!$A32 + Данные!$A31)</f>
        <v>174.39999999623979</v>
      </c>
      <c r="AQ40" s="175">
        <f ca="1">IF(INDIRECT(ADDRESS(Данные!$A32,AQ$1,1,1,"Данные"),1)=0,AQ39,INDIRECT(ADDRESS(Данные!$A32,AQ$1,1,1,"Данные"),1))</f>
        <v>1588.3624</v>
      </c>
      <c r="AR40" s="175">
        <f ca="1">IF(INDIRECT(ADDRESS(Данные!$A32,AR$1,1,1,"Данные"),1)=0,AR39,INDIRECT(ADDRESS(Данные!$A32,AR$1,1,1,"Данные"),1))</f>
        <v>835.9873</v>
      </c>
      <c r="AS40" s="147">
        <f ca="1">(AQ40-AQ39)*AS$10 * (3 - Данные!$A32 + Данные!$A31)</f>
        <v>0</v>
      </c>
      <c r="AT40" s="147">
        <f ca="1">(AR40-AR39)*AS$10 * (3 - Данные!$A32 + Данные!$A31)</f>
        <v>0</v>
      </c>
      <c r="AU40" s="175">
        <f ca="1">IF(INDIRECT(ADDRESS(Данные!$A32,AU$1,1,1,"Данные"),1)=0,AU39,INDIRECT(ADDRESS(Данные!$A32,AU$1,1,1,"Данные"),1))</f>
        <v>24247.577000000001</v>
      </c>
      <c r="AV40" s="175">
        <f ca="1">IF(INDIRECT(ADDRESS(Данные!$A32,AV$1,1,1,"Данные"),1)=0,AV39,INDIRECT(ADDRESS(Данные!$A32,AV$1,1,1,"Данные"),1))</f>
        <v>8473.0033999999996</v>
      </c>
      <c r="AW40" s="147">
        <f ca="1">(AU40-AU39)*AW$10 * (3 - Данные!$A32 + Данные!$A31)</f>
        <v>609.40000000118744</v>
      </c>
      <c r="AX40" s="304">
        <f ca="1">(AV40-AV39)*AW$10 * (3 - Данные!$A32 + Данные!$A31)</f>
        <v>75.600000000122236</v>
      </c>
      <c r="AY40" s="145">
        <f ca="1">INDIRECT(ADDRESS(Данные!$A32,4,1,1,"Данные"), 1)</f>
        <v>44545.916666666664</v>
      </c>
      <c r="AZ40" s="175">
        <f ca="1">IF(INDIRECT(ADDRESS(Данные!$A32,AZ$1,1,1,"Данные"),1)=0,AZ39,INDIRECT(ADDRESS(Данные!$A32,AZ$1,1,1,"Данные"),1))</f>
        <v>6590.8581999999997</v>
      </c>
      <c r="BA40" s="175">
        <f ca="1">IF(INDIRECT(ADDRESS(Данные!$A32,BA$1,1,1,"Данные"),1)=0,BA39,INDIRECT(ADDRESS(Данные!$A32,BA$1,1,1,"Данные"),1))</f>
        <v>4076.4816000000001</v>
      </c>
      <c r="BB40" s="147">
        <f ca="1">(AZ40-AZ39)*BB$10 * (3 - Данные!$A32 + Данные!$A31)</f>
        <v>4.680000000007567</v>
      </c>
      <c r="BC40" s="304">
        <f ca="1">(BA40-BA39)*BB$10 * (3 - Данные!$A32 + Данные!$A31)</f>
        <v>3.8800000000264845</v>
      </c>
      <c r="BD40" s="139"/>
      <c r="BE40" s="148"/>
      <c r="BF40" s="147"/>
      <c r="BG40" s="304"/>
      <c r="BH40" s="309">
        <f t="shared" ca="1" si="0"/>
        <v>44545.916666666664</v>
      </c>
      <c r="BI40" s="315">
        <f ca="1">D40+H40+L40+P40+T40+X40+AC40+AG40+AK40+AO40+AS40+AW40+ BB40+BF40</f>
        <v>9647.4133327592426</v>
      </c>
      <c r="BJ40" s="305">
        <f ca="1">E40+I40+M40+Q40+U40+Y40+AD40+AH40+AL40+AP40+AT40+AX40+ BC40+BG40</f>
        <v>1999.213333352418</v>
      </c>
    </row>
    <row r="41" spans="1:70" s="144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11928.5821000043</v>
      </c>
      <c r="C41" s="175">
        <f ca="1">IF(INDIRECT(ADDRESS(Данные!$A33,C$1,1,1,"Данные"),1)=0,C40,INDIRECT(ADDRESS(Данные!$A33,C$1,1,1,"Данные"),1))</f>
        <v>3500.31973333214</v>
      </c>
      <c r="D41" s="176">
        <f ca="1">(B41-B40)*D$10 * (3 - Данные!$A33 + Данные!$A32)</f>
        <v>369.06666720460635</v>
      </c>
      <c r="E41" s="176">
        <f ca="1">(C41-C40)*D$10 * (3 - Данные!$A33 + Данные!$A32)</f>
        <v>67.200000001321314</v>
      </c>
      <c r="F41" s="175">
        <f ca="1">IF(INDIRECT(ADDRESS(Данные!$A33,F$1,1,1,"Данные"),1)=0,F40,INDIRECT(ADDRESS(Данные!$A33,F$1,1,1,"Данные"),1))</f>
        <v>3103.1007999990702</v>
      </c>
      <c r="G41" s="175">
        <f ca="1">IF(INDIRECT(ADDRESS(Данные!$A33,G$1,1,1,"Данные"),1)=0,G40,INDIRECT(ADDRESS(Данные!$A33,G$1,1,1,"Данные"),1))</f>
        <v>1448.65829999941</v>
      </c>
      <c r="H41" s="176">
        <f ca="1">(F41-F40)*H$10 * (3 - Данные!$A33 + Данные!$A32)</f>
        <v>1521.6000000000349</v>
      </c>
      <c r="I41" s="176">
        <f ca="1">(G41-G40)*H$10 * (3 - Данные!$A33 + Данные!$A32)</f>
        <v>590.40000000095461</v>
      </c>
      <c r="J41" s="175">
        <f ca="1">IF(INDIRECT(ADDRESS(Данные!$A33,J$1,1,1,"Данные"),1)=0,J40,INDIRECT(ADDRESS(Данные!$A33,J$1,1,1,"Данные"),1))</f>
        <v>2451.6912000013699</v>
      </c>
      <c r="K41" s="175">
        <f ca="1">IF(INDIRECT(ADDRESS(Данные!$A33,K$1,1,1,"Данные"),1)=0,K40,INDIRECT(ADDRESS(Данные!$A33,K$1,1,1,"Данные"),1))</f>
        <v>907.01530000034597</v>
      </c>
      <c r="L41" s="176">
        <f ca="1">(J41-J40)*L$10 * (3 - Данные!$A33 + Данные!$A32)</f>
        <v>77.60000000052969</v>
      </c>
      <c r="M41" s="176">
        <f ca="1">(K41-K40)*L$10 * (3 - Данные!$A33 + Данные!$A32)</f>
        <v>43.200000000069849</v>
      </c>
      <c r="N41" s="175">
        <f ca="1">IF(INDIRECT(ADDRESS(Данные!$A33,N$1,1,1,"Данные"),1)=0,N40,INDIRECT(ADDRESS(Данные!$A33,N$1,1,1,"Данные"),1))</f>
        <v>15821.900099996599</v>
      </c>
      <c r="O41" s="175">
        <f ca="1">IF(INDIRECT(ADDRESS(Данные!$A33,O$1,1,1,"Данные"),1)=0,O40,INDIRECT(ADDRESS(Данные!$A33,O$1,1,1,"Данные"),1))</f>
        <v>6277.9271000027602</v>
      </c>
      <c r="P41" s="176">
        <f ca="1">(N41-N40)*P$10 * (3 - Данные!$A33 + Данные!$A32)</f>
        <v>909.59999999904539</v>
      </c>
      <c r="Q41" s="176">
        <f ca="1">(O41-O40)*P$10 * (3 - Данные!$A33 + Данные!$A32)</f>
        <v>272.00000000448199</v>
      </c>
      <c r="R41" s="175">
        <f ca="1">IF(INDIRECT(ADDRESS(Данные!$A33,R$1,1,1,"Данные"),1)=0,R40,INDIRECT(ADDRESS(Данные!$A33,R$1,1,1,"Данные"),1))</f>
        <v>4121.2047999996003</v>
      </c>
      <c r="S41" s="175">
        <f ca="1">IF(INDIRECT(ADDRESS(Данные!$A33,S$1,1,1,"Данные"),1)=0,S40,INDIRECT(ADDRESS(Данные!$A33,S$1,1,1,"Данные"),1))</f>
        <v>846.19259999968597</v>
      </c>
      <c r="T41" s="176">
        <f ca="1">(R41-R40)*T$10 * (3 - Данные!$A33 + Данные!$A32)</f>
        <v>840.0000000037835</v>
      </c>
      <c r="U41" s="176">
        <f ca="1">(S41-S40)*T$10 * (3 - Данные!$A33 + Данные!$A32)</f>
        <v>95.999999999548891</v>
      </c>
      <c r="V41" s="175">
        <f ca="1">IF(INDIRECT(ADDRESS(Данные!$A33,V$1,1,1,"Данные"),1)=0,V40,INDIRECT(ADDRESS(Данные!$A33,V$1,1,1,"Данные"),1))</f>
        <v>10351.466300005801</v>
      </c>
      <c r="W41" s="175">
        <f ca="1">IF(INDIRECT(ADDRESS(Данные!$A33,W$1,1,1,"Данные"),1)=0,W40,INDIRECT(ADDRESS(Данные!$A33,W$1,1,1,"Данные"),1))</f>
        <v>4745.2046000006003</v>
      </c>
      <c r="X41" s="176">
        <f ca="1">(V41-V40)*X$10 * (3 - Данные!$A33 + Данные!$A32)</f>
        <v>794.40000001341105</v>
      </c>
      <c r="Y41" s="176">
        <f ca="1">(W41-W40)*X$10 * (3 - Данные!$A33 + Данные!$A32)</f>
        <v>235.99999992438825</v>
      </c>
      <c r="Z41" s="145">
        <f ca="1">INDIRECT(ADDRESS(Данные!$A33,4,1,1,"Данные"), 1)</f>
        <v>44545.9375</v>
      </c>
      <c r="AA41" s="175">
        <f ca="1">IF(INDIRECT(ADDRESS(Данные!$A33,AA$1,1,1,"Данные"),1)=0,AA40,INDIRECT(ADDRESS(Данные!$A33,AA$1,1,1,"Данные"),1))</f>
        <v>767.49679999984801</v>
      </c>
      <c r="AB41" s="175">
        <f ca="1">IF(INDIRECT(ADDRESS(Данные!$A33,AB$1,1,1,"Данные"),1)=0,AB40,INDIRECT(ADDRESS(Данные!$A33,AB$1,1,1,"Данные"),1))</f>
        <v>275.97330000018701</v>
      </c>
      <c r="AC41" s="147">
        <f ca="1">(AA41-AA40)*AC$10 * (3 - Данные!$A33 + Данные!$A32)</f>
        <v>0</v>
      </c>
      <c r="AD41" s="147">
        <f ca="1">(AB41-AB40)*AC$10 * (3 - Данные!$A33 + Данные!$A32)</f>
        <v>0</v>
      </c>
      <c r="AE41" s="175">
        <f ca="1">IF(INDIRECT(ADDRESS(Данные!$A33,AE$1,1,1,"Данные"),1)=0,AE40,INDIRECT(ADDRESS(Данные!$A33,AE$1,1,1,"Данные"),1))</f>
        <v>8992.5597000060807</v>
      </c>
      <c r="AF41" s="175">
        <f ca="1">IF(INDIRECT(ADDRESS(Данные!$A33,AF$1,1,1,"Данные"),1)=0,AF40,INDIRECT(ADDRESS(Данные!$A33,AF$1,1,1,"Данные"),1))</f>
        <v>1914.2904000001599</v>
      </c>
      <c r="AG41" s="176">
        <f ca="1">(AE41-AE40)*AG$10 * (3 - Данные!$A33 + Данные!$A32)</f>
        <v>1340.8000000054017</v>
      </c>
      <c r="AH41" s="176">
        <f ca="1">(AF41-AF40)*AG$10 * (3 - Данные!$A33 + Данные!$A32)</f>
        <v>185.59999999888532</v>
      </c>
      <c r="AI41" s="175">
        <f ca="1">IF(INDIRECT(ADDRESS(Данные!$A33,AI$1,1,1,"Данные"),1)=0,AI40,INDIRECT(ADDRESS(Данные!$A33,AI$1,1,1,"Данные"),1))</f>
        <v>10578.790900002899</v>
      </c>
      <c r="AJ41" s="175">
        <f ca="1">IF(INDIRECT(ADDRESS(Данные!$A33,AJ$1,1,1,"Данные"),1)=0,AJ40,INDIRECT(ADDRESS(Данные!$A33,AJ$1,1,1,"Данные"),1))</f>
        <v>2658.2530999997698</v>
      </c>
      <c r="AK41" s="147">
        <f ca="1">(AI41-AI40)*AK$10 * (3 - Данные!$A33 + Данные!$A32)</f>
        <v>1664.7999999986496</v>
      </c>
      <c r="AL41" s="147">
        <f ca="1">(AJ41-AJ40)*AK$10 * (3 - Данные!$A33 + Данные!$A32)</f>
        <v>282.40000000005239</v>
      </c>
      <c r="AM41" s="175">
        <f ca="1">IF(INDIRECT(ADDRESS(Данные!$A33,AM$1,1,1,"Данные"),1)=0,AM40,INDIRECT(ADDRESS(Данные!$A33,AM$1,1,1,"Данные"),1))</f>
        <v>36536.637900012603</v>
      </c>
      <c r="AN41" s="175">
        <f ca="1">IF(INDIRECT(ADDRESS(Данные!$A33,AN$1,1,1,"Данные"),1)=0,AN40,INDIRECT(ADDRESS(Данные!$A33,AN$1,1,1,"Данные"),1))</f>
        <v>8171.4489999966499</v>
      </c>
      <c r="AO41" s="147">
        <f ca="1">(AM41-AM40)*AO$10 * (3 - Данные!$A33 + Данные!$A32)</f>
        <v>1312.8000000142492</v>
      </c>
      <c r="AP41" s="147">
        <f ca="1">(AN41-AN40)*AO$10 * (3 - Данные!$A33 + Данные!$A32)</f>
        <v>177.60000000271248</v>
      </c>
      <c r="AQ41" s="175">
        <f ca="1">IF(INDIRECT(ADDRESS(Данные!$A33,AQ$1,1,1,"Данные"),1)=0,AQ40,INDIRECT(ADDRESS(Данные!$A33,AQ$1,1,1,"Данные"),1))</f>
        <v>1588.3624</v>
      </c>
      <c r="AR41" s="175">
        <f ca="1">IF(INDIRECT(ADDRESS(Данные!$A33,AR$1,1,1,"Данные"),1)=0,AR40,INDIRECT(ADDRESS(Данные!$A33,AR$1,1,1,"Данные"),1))</f>
        <v>835.9873</v>
      </c>
      <c r="AS41" s="147">
        <f ca="1">(AQ41-AQ40)*AS$10 * (3 - Данные!$A33 + Данные!$A32)</f>
        <v>0</v>
      </c>
      <c r="AT41" s="147">
        <f ca="1">(AR41-AR40)*AS$10 * (3 - Данные!$A33 + Данные!$A32)</f>
        <v>0</v>
      </c>
      <c r="AU41" s="175">
        <f ca="1">IF(INDIRECT(ADDRESS(Данные!$A33,AU$1,1,1,"Данные"),1)=0,AU40,INDIRECT(ADDRESS(Данные!$A33,AU$1,1,1,"Данные"),1))</f>
        <v>24247.8233</v>
      </c>
      <c r="AV41" s="175">
        <f ca="1">IF(INDIRECT(ADDRESS(Данные!$A33,AV$1,1,1,"Данные"),1)=0,AV40,INDIRECT(ADDRESS(Данные!$A33,AV$1,1,1,"Данные"),1))</f>
        <v>8473.0367000000006</v>
      </c>
      <c r="AW41" s="147">
        <f ca="1">(AU41-AU40)*AW$10 * (3 - Данные!$A33 + Данные!$A32)</f>
        <v>492.59999999776483</v>
      </c>
      <c r="AX41" s="304">
        <f ca="1">(AV41-AV40)*AW$10 * (3 - Данные!$A33 + Данные!$A32)</f>
        <v>66.600000001926674</v>
      </c>
      <c r="AY41" s="145">
        <f ca="1">INDIRECT(ADDRESS(Данные!$A33,4,1,1,"Данные"), 1)</f>
        <v>44545.9375</v>
      </c>
      <c r="AZ41" s="175">
        <f ca="1">IF(INDIRECT(ADDRESS(Данные!$A33,AZ$1,1,1,"Данные"),1)=0,AZ40,INDIRECT(ADDRESS(Данные!$A33,AZ$1,1,1,"Данные"),1))</f>
        <v>6590.8701000000001</v>
      </c>
      <c r="BA41" s="175">
        <f ca="1">IF(INDIRECT(ADDRESS(Данные!$A33,BA$1,1,1,"Данные"),1)=0,BA40,INDIRECT(ADDRESS(Данные!$A33,BA$1,1,1,"Данные"),1))</f>
        <v>4076.4920999999999</v>
      </c>
      <c r="BB41" s="147">
        <f ca="1">(AZ41-AZ40)*BB$10 * (3 - Данные!$A33 + Данные!$A32)</f>
        <v>4.7600000001693843</v>
      </c>
      <c r="BC41" s="304">
        <f ca="1">(BA41-BA40)*BB$10 * (3 - Данные!$A33 + Данные!$A32)</f>
        <v>4.1999999999461579</v>
      </c>
      <c r="BD41" s="139"/>
      <c r="BE41" s="148"/>
      <c r="BF41" s="147"/>
      <c r="BG41" s="304"/>
      <c r="BH41" s="309">
        <f t="shared" ca="1" si="0"/>
        <v>44545.9375</v>
      </c>
      <c r="BI41" s="315">
        <f t="shared" ca="1" si="1"/>
        <v>9328.0266672376456</v>
      </c>
      <c r="BJ41" s="305">
        <f t="shared" ca="1" si="2"/>
        <v>2021.1999999342879</v>
      </c>
    </row>
    <row r="42" spans="1:70" s="144" customFormat="1" x14ac:dyDescent="0.2">
      <c r="A42" s="145">
        <f ca="1">INDIRECT(ADDRESS(Данные!$A34,4,1,1,"Данные"), 1)</f>
        <v>44545.958333333336</v>
      </c>
      <c r="B42" s="175">
        <f ca="1">IF(INDIRECT(ADDRESS(Данные!$A34,B$1,1,1,"Данные"),1)=0,B41,INDIRECT(ADDRESS(Данные!$A34,B$1,1,1,"Данные"),1))</f>
        <v>11928.628566670901</v>
      </c>
      <c r="C42" s="175">
        <f ca="1">IF(INDIRECT(ADDRESS(Данные!$A34,C$1,1,1,"Данные"),1)=0,C41,INDIRECT(ADDRESS(Данные!$A34,C$1,1,1,"Данные"),1))</f>
        <v>3500.32806666547</v>
      </c>
      <c r="D42" s="176">
        <f ca="1">(B42-B41)*D$10 * (3 - Данные!$A34 + Данные!$A33)</f>
        <v>371.73333280952647</v>
      </c>
      <c r="E42" s="176">
        <f ca="1">(C42-C41)*D$10 * (3 - Данные!$A34 + Данные!$A33)</f>
        <v>66.666666640230687</v>
      </c>
      <c r="F42" s="175">
        <f ca="1">IF(INDIRECT(ADDRESS(Данные!$A34,F$1,1,1,"Данные"),1)=0,F41,INDIRECT(ADDRESS(Данные!$A34,F$1,1,1,"Данные"),1))</f>
        <v>3103.3005999990701</v>
      </c>
      <c r="G42" s="175">
        <f ca="1">IF(INDIRECT(ADDRESS(Данные!$A34,G$1,1,1,"Данные"),1)=0,G41,INDIRECT(ADDRESS(Данные!$A34,G$1,1,1,"Данные"),1))</f>
        <v>1448.7347999994099</v>
      </c>
      <c r="H42" s="176">
        <f ca="1">(F42-F41)*H$10 * (3 - Данные!$A34 + Данные!$A33)</f>
        <v>1598.3999999989464</v>
      </c>
      <c r="I42" s="176">
        <f ca="1">(G42-G41)*H$10 * (3 - Данные!$A34 + Данные!$A33)</f>
        <v>611.99999999917054</v>
      </c>
      <c r="J42" s="175">
        <f ca="1">IF(INDIRECT(ADDRESS(Данные!$A34,J$1,1,1,"Данные"),1)=0,J41,INDIRECT(ADDRESS(Данные!$A34,J$1,1,1,"Данные"),1))</f>
        <v>2451.7003000013701</v>
      </c>
      <c r="K42" s="175">
        <f ca="1">IF(INDIRECT(ADDRESS(Данные!$A34,K$1,1,1,"Данные"),1)=0,K41,INDIRECT(ADDRESS(Данные!$A34,K$1,1,1,"Данные"),1))</f>
        <v>907.02050000034603</v>
      </c>
      <c r="L42" s="176">
        <f ca="1">(J42-J41)*L$10 * (3 - Данные!$A34 + Данные!$A33)</f>
        <v>72.800000001734588</v>
      </c>
      <c r="M42" s="176">
        <f ca="1">(K42-K41)*L$10 * (3 - Данные!$A34 + Данные!$A33)</f>
        <v>41.600000000471482</v>
      </c>
      <c r="N42" s="175">
        <f ca="1">IF(INDIRECT(ADDRESS(Данные!$A34,N$1,1,1,"Данные"),1)=0,N41,INDIRECT(ADDRESS(Данные!$A34,N$1,1,1,"Данные"),1))</f>
        <v>15822.0097999966</v>
      </c>
      <c r="O42" s="175">
        <f ca="1">IF(INDIRECT(ADDRESS(Данные!$A34,O$1,1,1,"Данные"),1)=0,O41,INDIRECT(ADDRESS(Данные!$A34,O$1,1,1,"Данные"),1))</f>
        <v>6277.9605000027605</v>
      </c>
      <c r="P42" s="176">
        <f ca="1">(N42-N41)*P$10 * (3 - Данные!$A34 + Данные!$A33)</f>
        <v>877.60000000707805</v>
      </c>
      <c r="Q42" s="176">
        <f ca="1">(O42-O41)*P$10 * (3 - Данные!$A34 + Данные!$A33)</f>
        <v>267.20000000204891</v>
      </c>
      <c r="R42" s="175">
        <f ca="1">IF(INDIRECT(ADDRESS(Данные!$A34,R$1,1,1,"Данные"),1)=0,R41,INDIRECT(ADDRESS(Данные!$A34,R$1,1,1,"Данные"),1))</f>
        <v>4121.3100999996004</v>
      </c>
      <c r="S42" s="175">
        <f ca="1">IF(INDIRECT(ADDRESS(Данные!$A34,S$1,1,1,"Данные"),1)=0,S41,INDIRECT(ADDRESS(Данные!$A34,S$1,1,1,"Данные"),1))</f>
        <v>846.20539999968605</v>
      </c>
      <c r="T42" s="176">
        <f ca="1">(R42-R41)*T$10 * (3 - Данные!$A34 + Данные!$A33)</f>
        <v>842.40000000136206</v>
      </c>
      <c r="U42" s="176">
        <f ca="1">(S42-S41)*T$10 * (3 - Данные!$A34 + Данные!$A33)</f>
        <v>102.40000000067084</v>
      </c>
      <c r="V42" s="175">
        <f ca="1">IF(INDIRECT(ADDRESS(Данные!$A34,V$1,1,1,"Данные"),1)=0,V41,INDIRECT(ADDRESS(Данные!$A34,V$1,1,1,"Данные"),1))</f>
        <v>10351.5603000058</v>
      </c>
      <c r="W42" s="175">
        <f ca="1">IF(INDIRECT(ADDRESS(Данные!$A34,W$1,1,1,"Данные"),1)=0,W41,INDIRECT(ADDRESS(Данные!$A34,W$1,1,1,"Данные"),1))</f>
        <v>4745.2317000006096</v>
      </c>
      <c r="X42" s="176">
        <f ca="1">(V42-V41)*X$10 * (3 - Данные!$A34 + Данные!$A33)</f>
        <v>751.9999999931315</v>
      </c>
      <c r="Y42" s="176">
        <f ca="1">(W42-W41)*X$10 * (3 - Данные!$A34 + Данные!$A33)</f>
        <v>216.800000074727</v>
      </c>
      <c r="Z42" s="145">
        <f ca="1">INDIRECT(ADDRESS(Данные!$A34,4,1,1,"Данные"), 1)</f>
        <v>44545.958333333336</v>
      </c>
      <c r="AA42" s="175">
        <f ca="1">IF(INDIRECT(ADDRESS(Данные!$A34,AA$1,1,1,"Данные"),1)=0,AA41,INDIRECT(ADDRESS(Данные!$A34,AA$1,1,1,"Данные"),1))</f>
        <v>767.49679999984801</v>
      </c>
      <c r="AB42" s="175">
        <f ca="1">IF(INDIRECT(ADDRESS(Данные!$A34,AB$1,1,1,"Данные"),1)=0,AB41,INDIRECT(ADDRESS(Данные!$A34,AB$1,1,1,"Данные"),1))</f>
        <v>275.97330000018701</v>
      </c>
      <c r="AC42" s="147">
        <f ca="1">(AA42-AA41)*AC$10 * (3 - Данные!$A34 + Данные!$A33)</f>
        <v>0</v>
      </c>
      <c r="AD42" s="147">
        <f ca="1">(AB42-AB41)*AC$10 * (3 - Данные!$A34 + Данные!$A33)</f>
        <v>0</v>
      </c>
      <c r="AE42" s="175">
        <f ca="1">IF(INDIRECT(ADDRESS(Данные!$A34,AE$1,1,1,"Данные"),1)=0,AE41,INDIRECT(ADDRESS(Данные!$A34,AE$1,1,1,"Данные"),1))</f>
        <v>8992.7251000060805</v>
      </c>
      <c r="AF42" s="175">
        <f ca="1">IF(INDIRECT(ADDRESS(Данные!$A34,AF$1,1,1,"Данные"),1)=0,AF41,INDIRECT(ADDRESS(Данные!$A34,AF$1,1,1,"Данные"),1))</f>
        <v>1914.3139000001599</v>
      </c>
      <c r="AG42" s="176">
        <f ca="1">(AE42-AE41)*AG$10 * (3 - Данные!$A34 + Данные!$A33)</f>
        <v>1323.1999999989057</v>
      </c>
      <c r="AH42" s="176">
        <f ca="1">(AF42-AF41)*AG$10 * (3 - Данные!$A34 + Данные!$A33)</f>
        <v>188.00000000010186</v>
      </c>
      <c r="AI42" s="175">
        <f ca="1">IF(INDIRECT(ADDRESS(Данные!$A34,AI$1,1,1,"Данные"),1)=0,AI41,INDIRECT(ADDRESS(Данные!$A34,AI$1,1,1,"Данные"),1))</f>
        <v>10578.9889000029</v>
      </c>
      <c r="AJ42" s="175">
        <f ca="1">IF(INDIRECT(ADDRESS(Данные!$A34,AJ$1,1,1,"Данные"),1)=0,AJ41,INDIRECT(ADDRESS(Данные!$A34,AJ$1,1,1,"Данные"),1))</f>
        <v>2658.2879999997699</v>
      </c>
      <c r="AK42" s="147">
        <f ca="1">(AI42-AI41)*AK$10 * (3 - Данные!$A34 + Данные!$A33)</f>
        <v>1584.0000000025611</v>
      </c>
      <c r="AL42" s="147">
        <f ca="1">(AJ42-AJ41)*AK$10 * (3 - Данные!$A34 + Данные!$A33)</f>
        <v>279.20000000085565</v>
      </c>
      <c r="AM42" s="175">
        <f ca="1">IF(INDIRECT(ADDRESS(Данные!$A34,AM$1,1,1,"Данные"),1)=0,AM41,INDIRECT(ADDRESS(Данные!$A34,AM$1,1,1,"Данные"),1))</f>
        <v>36536.793500012602</v>
      </c>
      <c r="AN42" s="175">
        <f ca="1">IF(INDIRECT(ADDRESS(Данные!$A34,AN$1,1,1,"Данные"),1)=0,AN41,INDIRECT(ADDRESS(Данные!$A34,AN$1,1,1,"Данные"),1))</f>
        <v>8171.4707999966504</v>
      </c>
      <c r="AO42" s="147">
        <f ca="1">(AM42-AM41)*AO$10 * (3 - Данные!$A34 + Данные!$A33)</f>
        <v>1244.7999999858439</v>
      </c>
      <c r="AP42" s="147">
        <f ca="1">(AN42-AN41)*AO$10 * (3 - Данные!$A34 + Данные!$A33)</f>
        <v>174.40000000351574</v>
      </c>
      <c r="AQ42" s="175">
        <f ca="1">IF(INDIRECT(ADDRESS(Данные!$A34,AQ$1,1,1,"Данные"),1)=0,AQ41,INDIRECT(ADDRESS(Данные!$A34,AQ$1,1,1,"Данные"),1))</f>
        <v>1588.3624</v>
      </c>
      <c r="AR42" s="175">
        <f ca="1">IF(INDIRECT(ADDRESS(Данные!$A34,AR$1,1,1,"Данные"),1)=0,AR41,INDIRECT(ADDRESS(Данные!$A34,AR$1,1,1,"Данные"),1))</f>
        <v>835.9873</v>
      </c>
      <c r="AS42" s="147">
        <f ca="1">(AQ42-AQ41)*AS$10 * (3 - Данные!$A34 + Данные!$A33)</f>
        <v>0</v>
      </c>
      <c r="AT42" s="147">
        <f ca="1">(AR42-AR41)*AS$10 * (3 - Данные!$A34 + Данные!$A33)</f>
        <v>0</v>
      </c>
      <c r="AU42" s="175">
        <f ca="1">IF(INDIRECT(ADDRESS(Данные!$A34,AU$1,1,1,"Данные"),1)=0,AU41,INDIRECT(ADDRESS(Данные!$A34,AU$1,1,1,"Данные"),1))</f>
        <v>24248.078600000001</v>
      </c>
      <c r="AV42" s="175">
        <f ca="1">IF(INDIRECT(ADDRESS(Данные!$A34,AV$1,1,1,"Данные"),1)=0,AV41,INDIRECT(ADDRESS(Данные!$A34,AV$1,1,1,"Данные"),1))</f>
        <v>8473.0712999999996</v>
      </c>
      <c r="AW42" s="147">
        <f ca="1">(AU42-AU41)*AW$10 * (3 - Данные!$A34 + Данные!$A33)</f>
        <v>510.60000000143191</v>
      </c>
      <c r="AX42" s="304">
        <f ca="1">(AV42-AV41)*AW$10 * (3 - Данные!$A34 + Данные!$A33)</f>
        <v>69.199999998090789</v>
      </c>
      <c r="AY42" s="145">
        <f ca="1">INDIRECT(ADDRESS(Данные!$A34,4,1,1,"Данные"), 1)</f>
        <v>44545.958333333336</v>
      </c>
      <c r="AZ42" s="175">
        <f ca="1">IF(INDIRECT(ADDRESS(Данные!$A34,AZ$1,1,1,"Данные"),1)=0,AZ41,INDIRECT(ADDRESS(Данные!$A34,AZ$1,1,1,"Данные"),1))</f>
        <v>6590.8819000000003</v>
      </c>
      <c r="BA42" s="175">
        <f ca="1">IF(INDIRECT(ADDRESS(Данные!$A34,BA$1,1,1,"Данные"),1)=0,BA41,INDIRECT(ADDRESS(Данные!$A34,BA$1,1,1,"Данные"),1))</f>
        <v>4076.5021999999999</v>
      </c>
      <c r="BB42" s="147">
        <f ca="1">(AZ42-AZ41)*BB$10 * (3 - Данные!$A34 + Данные!$A33)</f>
        <v>4.7200000000884756</v>
      </c>
      <c r="BC42" s="304">
        <f ca="1">(BA42-BA41)*BB$10 * (3 - Данные!$A34 + Данные!$A33)</f>
        <v>4.0399999999863212</v>
      </c>
      <c r="BD42" s="139"/>
      <c r="BE42" s="148"/>
      <c r="BF42" s="147"/>
      <c r="BG42" s="304"/>
      <c r="BH42" s="309">
        <f ca="1">$A42</f>
        <v>44545.958333333336</v>
      </c>
      <c r="BI42" s="315">
        <f t="shared" ref="BI42:BJ45" ca="1" si="3">D42+H42+L42+P42+T42+X42+AC42+AG42+AK42+AO42+AS42+AW42+ BB42+BF42</f>
        <v>9182.2533328006102</v>
      </c>
      <c r="BJ42" s="305">
        <f t="shared" ca="1" si="3"/>
        <v>2021.5066667198698</v>
      </c>
    </row>
    <row r="43" spans="1:70" s="144" customFormat="1" ht="13.5" thickBot="1" x14ac:dyDescent="0.25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11929.939699992537</v>
      </c>
      <c r="C43" s="175">
        <f ca="1">IF(INDIRECT(ADDRESS(Данные!$A35,C$1,1,1,"Данные"),1)=0,C42,INDIRECT(ADDRESS(Данные!$A35,C$1,1,1,"Данные"),1))</f>
        <v>3500.7798999994993</v>
      </c>
      <c r="D43" s="176">
        <f ca="1">(B43-B42)*D$10 * (3 - Данные!$A35 + Данные!$A34)</f>
        <v>5244.533286546357</v>
      </c>
      <c r="E43" s="176">
        <f ca="1">(C43-C42)*D$10 * (3 - Данные!$A35 + Данные!$A34)</f>
        <v>1807.3333361171535</v>
      </c>
      <c r="F43" s="175">
        <f ca="1">IF(INDIRECT(ADDRESS(Данные!$A35,F$1,1,1,"Данные"),1)=0,F42,INDIRECT(ADDRESS(Данные!$A35,F$1,1,1,"Данные"),1))</f>
        <v>3103.6466000005603</v>
      </c>
      <c r="G43" s="175">
        <f ca="1">IF(INDIRECT(ADDRESS(Данные!$A35,G$1,1,1,"Данные"),1)=0,G42,INDIRECT(ADDRESS(Данные!$A35,G$1,1,1,"Данные"),1))</f>
        <v>1448.8702000007033</v>
      </c>
      <c r="H43" s="176">
        <f ca="1">(F43-F42)*H$10 * (3 - Данные!$A35 + Данные!$A34)</f>
        <v>1384.0000059608428</v>
      </c>
      <c r="I43" s="176">
        <f ca="1">(G43-G42)*H$10 * (3 - Данные!$A35 + Данные!$A34)</f>
        <v>541.60000517367735</v>
      </c>
      <c r="J43" s="175">
        <f ca="1">IF(INDIRECT(ADDRESS(Данные!$A35,J$1,1,1,"Данные"),1)=0,J42,INDIRECT(ADDRESS(Данные!$A35,J$1,1,1,"Данные"),1))</f>
        <v>2451.7203000001609</v>
      </c>
      <c r="K43" s="175">
        <f ca="1">IF(INDIRECT(ADDRESS(Данные!$A35,K$1,1,1,"Данные"),1)=0,K42,INDIRECT(ADDRESS(Данные!$A35,K$1,1,1,"Данные"),1))</f>
        <v>907.03129999991506</v>
      </c>
      <c r="L43" s="176">
        <f ca="1">(J43-J42)*L$10 * (3 - Данные!$A35 + Данные!$A34)</f>
        <v>79.999995163234416</v>
      </c>
      <c r="M43" s="176">
        <f ca="1">(K43-K42)*L$10 * (3 - Данные!$A35 + Данные!$A34)</f>
        <v>43.199998276122642</v>
      </c>
      <c r="N43" s="175">
        <f ca="1">IF(INDIRECT(ADDRESS(Данные!$A35,N$1,1,1,"Данные"),1)=0,N42,INDIRECT(ADDRESS(Данные!$A35,N$1,1,1,"Данные"),1))</f>
        <v>15822.229200005531</v>
      </c>
      <c r="O43" s="175">
        <f ca="1">IF(INDIRECT(ADDRESS(Данные!$A35,O$1,1,1,"Данные"),1)=0,O42,INDIRECT(ADDRESS(Данные!$A35,O$1,1,1,"Данные"),1))</f>
        <v>6278.0300000011921</v>
      </c>
      <c r="P43" s="176">
        <f ca="1">(N43-N42)*P$10 * (3 - Данные!$A35 + Данные!$A34)</f>
        <v>877.60003572475398</v>
      </c>
      <c r="Q43" s="176">
        <f ca="1">(O43-O42)*P$10 * (3 - Данные!$A35 + Данные!$A34)</f>
        <v>277.99999372655293</v>
      </c>
      <c r="R43" s="175">
        <f ca="1">IF(INDIRECT(ADDRESS(Данные!$A35,R$1,1,1,"Данные"),1)=0,R42,INDIRECT(ADDRESS(Данные!$A35,R$1,1,1,"Данные"),1))</f>
        <v>4121.5194000005722</v>
      </c>
      <c r="S43" s="175">
        <f ca="1">IF(INDIRECT(ADDRESS(Данные!$A35,S$1,1,1,"Данные"),1)=0,S42,INDIRECT(ADDRESS(Данные!$A35,S$1,1,1,"Данные"),1))</f>
        <v>846.23159999959171</v>
      </c>
      <c r="T43" s="176">
        <f ca="1">(R43-R42)*T$10 * (3 - Данные!$A35 + Данные!$A34)</f>
        <v>837.20000388711924</v>
      </c>
      <c r="U43" s="176">
        <f ca="1">(S43-S42)*T$10 * (3 - Данные!$A35 + Данные!$A34)</f>
        <v>104.79999962262809</v>
      </c>
      <c r="V43" s="175">
        <f ca="1">IF(INDIRECT(ADDRESS(Данные!$A35,V$1,1,1,"Данные"),1)=0,V42,INDIRECT(ADDRESS(Данные!$A35,V$1,1,1,"Данные"),1))</f>
        <v>10351.655000001192</v>
      </c>
      <c r="W43" s="175">
        <f ca="1">IF(INDIRECT(ADDRESS(Данные!$A35,W$1,1,1,"Данные"),1)=0,W42,INDIRECT(ADDRESS(Данные!$A35,W$1,1,1,"Данные"),1))</f>
        <v>4745.2465000003576</v>
      </c>
      <c r="X43" s="176">
        <f ca="1">(V43-V42)*X$10 * (3 - Данные!$A35 + Данные!$A34)</f>
        <v>378.79998156859074</v>
      </c>
      <c r="Y43" s="176">
        <f ca="1">(W43-W42)*X$10 * (3 - Данные!$A35 + Данные!$A34)</f>
        <v>59.19999899197137</v>
      </c>
      <c r="Z43" s="150">
        <f ca="1">INDIRECT(ADDRESS(Данные!$A35,4,1,1,"Данные"), 1)</f>
        <v>44546</v>
      </c>
      <c r="AA43" s="175">
        <f ca="1">IF(INDIRECT(ADDRESS(Данные!$A35,AA$1,1,1,"Данные"),1)=0,AA42,INDIRECT(ADDRESS(Данные!$A35,AA$1,1,1,"Данные"),1))</f>
        <v>767.49679999984801</v>
      </c>
      <c r="AB43" s="175">
        <f ca="1">IF(INDIRECT(ADDRESS(Данные!$A35,AB$1,1,1,"Данные"),1)=0,AB42,INDIRECT(ADDRESS(Данные!$A35,AB$1,1,1,"Данные"),1))</f>
        <v>275.97330000018701</v>
      </c>
      <c r="AC43" s="147">
        <f ca="1">(AA43-AA42)*AC$10 * (3 - Данные!$A35 + Данные!$A34)</f>
        <v>0</v>
      </c>
      <c r="AD43" s="147">
        <f ca="1">(AB43-AB42)*AC$10 * (3 - Данные!$A35 + Данные!$A34)</f>
        <v>0</v>
      </c>
      <c r="AE43" s="175">
        <f ca="1">IF(INDIRECT(ADDRESS(Данные!$A35,AE$1,1,1,"Данные"),1)=0,AE42,INDIRECT(ADDRESS(Данные!$A35,AE$1,1,1,"Данные"),1))</f>
        <v>8993.0426000058651</v>
      </c>
      <c r="AF43" s="175">
        <f ca="1">IF(INDIRECT(ADDRESS(Данные!$A35,AF$1,1,1,"Данные"),1)=0,AF42,INDIRECT(ADDRESS(Данные!$A35,AF$1,1,1,"Данные"),1))</f>
        <v>1914.3622999992222</v>
      </c>
      <c r="AG43" s="176">
        <f ca="1">(AE43-AE42)*AG$10 * (3 - Данные!$A35 + Данные!$A34)</f>
        <v>1269.9999991382356</v>
      </c>
      <c r="AH43" s="176">
        <f ca="1">(AF43-AF42)*AG$10 * (3 - Данные!$A35 + Данные!$A34)</f>
        <v>193.59999624884949</v>
      </c>
      <c r="AI43" s="175">
        <f ca="1">IF(INDIRECT(ADDRESS(Данные!$A35,AI$1,1,1,"Данные"),1)=0,AI42,INDIRECT(ADDRESS(Данные!$A35,AI$1,1,1,"Данные"),1))</f>
        <v>10579.369499996305</v>
      </c>
      <c r="AJ43" s="175">
        <f ca="1">IF(INDIRECT(ADDRESS(Данные!$A35,AJ$1,1,1,"Данные"),1)=0,AJ42,INDIRECT(ADDRESS(Данные!$A35,AJ$1,1,1,"Данные"),1))</f>
        <v>2658.359999999404</v>
      </c>
      <c r="AK43" s="147">
        <f ca="1">(AI43-AI42)*AK$10 * (3 - Данные!$A35 + Данные!$A34)</f>
        <v>1522.3999736190308</v>
      </c>
      <c r="AL43" s="147">
        <f ca="1">(AJ43-AJ42)*AK$10 * (3 - Данные!$A35 + Данные!$A34)</f>
        <v>287.99999853617919</v>
      </c>
      <c r="AM43" s="175">
        <f ca="1">IF(INDIRECT(ADDRESS(Данные!$A35,AM$1,1,1,"Данные"),1)=0,AM42,INDIRECT(ADDRESS(Данные!$A35,AM$1,1,1,"Данные"),1))</f>
        <v>36537.079100012779</v>
      </c>
      <c r="AN43" s="175">
        <f ca="1">IF(INDIRECT(ADDRESS(Данные!$A35,AN$1,1,1,"Данные"),1)=0,AN42,INDIRECT(ADDRESS(Данные!$A35,AN$1,1,1,"Данные"),1))</f>
        <v>8171.5153999999166</v>
      </c>
      <c r="AO43" s="147">
        <f ca="1">(AM43-AM42)*AO$10 * (3 - Данные!$A35 + Данные!$A34)</f>
        <v>1142.4000007100403</v>
      </c>
      <c r="AP43" s="147">
        <f ca="1">(AN43-AN42)*AO$10 * (3 - Данные!$A35 + Данные!$A34)</f>
        <v>178.40001306467457</v>
      </c>
      <c r="AQ43" s="175">
        <f ca="1">IF(INDIRECT(ADDRESS(Данные!$A35,AQ$1,1,1,"Данные"),1)=0,AQ42,INDIRECT(ADDRESS(Данные!$A35,AQ$1,1,1,"Данные"),1))</f>
        <v>1588.6998000000001</v>
      </c>
      <c r="AR43" s="175">
        <f ca="1">IF(INDIRECT(ADDRESS(Данные!$A35,AR$1,1,1,"Данные"),1)=0,AR42,INDIRECT(ADDRESS(Данные!$A35,AR$1,1,1,"Данные"),1))</f>
        <v>836.04989999999998</v>
      </c>
      <c r="AS43" s="147">
        <f ca="1">(AQ43-AQ42)*AS$10 * (3 - Данные!$A35 + Данные!$A34)</f>
        <v>67.48000000002321</v>
      </c>
      <c r="AT43" s="147">
        <f ca="1">(AR43-AR42)*AS$10 * (3 - Данные!$A35 + Данные!$A34)</f>
        <v>12.51999999999498</v>
      </c>
      <c r="AU43" s="175">
        <f ca="1">IF(INDIRECT(ADDRESS(Данные!$A35,AU$1,1,1,"Данные"),1)=0,AU42,INDIRECT(ADDRESS(Данные!$A35,AU$1,1,1,"Данные"),1))</f>
        <v>24248.728200000001</v>
      </c>
      <c r="AV43" s="175">
        <f ca="1">IF(INDIRECT(ADDRESS(Данные!$A35,AV$1,1,1,"Данные"),1)=0,AV42,INDIRECT(ADDRESS(Данные!$A35,AV$1,1,1,"Данные"),1))</f>
        <v>8473.1548000000003</v>
      </c>
      <c r="AW43" s="147">
        <f ca="1">(AU43-AU42)*AW$10 * (3 - Данные!$A35 + Данные!$A34)</f>
        <v>649.60000000064611</v>
      </c>
      <c r="AX43" s="304">
        <f ca="1">(AV43-AV42)*AW$10 * (3 - Данные!$A35 + Данные!$A34)</f>
        <v>83.500000000640284</v>
      </c>
      <c r="AY43" s="145">
        <f ca="1">INDIRECT(ADDRESS(Данные!$A35,4,1,1,"Данные"), 1)</f>
        <v>44546</v>
      </c>
      <c r="AZ43" s="175">
        <f ca="1">IF(INDIRECT(ADDRESS(Данные!$A35,AZ$1,1,1,"Данные"),1)=0,AZ42,INDIRECT(ADDRESS(Данные!$A35,AZ$1,1,1,"Данные"),1))</f>
        <v>6590.9075000000003</v>
      </c>
      <c r="BA43" s="175">
        <f ca="1">IF(INDIRECT(ADDRESS(Данные!$A35,BA$1,1,1,"Данные"),1)=0,BA42,INDIRECT(ADDRESS(Данные!$A35,BA$1,1,1,"Данные"),1))</f>
        <v>4076.5252999999998</v>
      </c>
      <c r="BB43" s="147">
        <f ca="1">(AZ43-AZ42)*BB$10 * (3 - Данные!$A35 + Данные!$A34)</f>
        <v>5.1199999999880674</v>
      </c>
      <c r="BC43" s="304">
        <f ca="1">(BA43-BA42)*BB$10 * (3 - Данные!$A35 + Данные!$A34)</f>
        <v>4.6199999999771535</v>
      </c>
      <c r="BD43" s="139"/>
      <c r="BE43" s="148"/>
      <c r="BF43" s="147"/>
      <c r="BG43" s="304"/>
      <c r="BH43" s="309">
        <f ca="1">$A43</f>
        <v>44546</v>
      </c>
      <c r="BI43" s="315">
        <f t="shared" ca="1" si="3"/>
        <v>13459.133282318862</v>
      </c>
      <c r="BJ43" s="305">
        <f t="shared" ca="1" si="3"/>
        <v>3594.7733397584216</v>
      </c>
    </row>
    <row r="44" spans="1:70" s="144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175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175" t="e">
        <f ca="1">IF(INDIRECT(ADDRESS(Данные!$A36,F$1,1,1,"Данные"),1)=0,F43,INDIRECT(ADDRESS(Данные!$A36,F$1,1,1,"Данные"),1))</f>
        <v>#VALUE!</v>
      </c>
      <c r="G44" s="175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175" t="e">
        <f ca="1">IF(INDIRECT(ADDRESS(Данные!$A36,J$1,1,1,"Данные"),1)=0,J43,INDIRECT(ADDRESS(Данные!$A36,J$1,1,1,"Данные"),1))</f>
        <v>#VALUE!</v>
      </c>
      <c r="K44" s="175" t="e">
        <f ca="1">IF(INDIRECT(ADDRESS(Данные!$A36,K$1,1,1,"Данные"),1)=0,K43,INDIRECT(ADDRESS(Данные!$A36,K$1,1,1,"Данные"),1))</f>
        <v>#VALUE!</v>
      </c>
      <c r="L44" s="176" t="e">
        <f ca="1">(J44-J43)*L$10 * (3 - Данные!$A36 + Данные!$A35)</f>
        <v>#VALUE!</v>
      </c>
      <c r="M44" s="176" t="e">
        <f ca="1">(K44-K43)*L$10 * (3 - Данные!$A36 + Данные!$A35)</f>
        <v>#VALUE!</v>
      </c>
      <c r="N44" s="175" t="e">
        <f ca="1">IF(INDIRECT(ADDRESS(Данные!$A36,N$1,1,1,"Данные"),1)=0,N43,INDIRECT(ADDRESS(Данные!$A36,N$1,1,1,"Данные"),1))</f>
        <v>#VALUE!</v>
      </c>
      <c r="O44" s="175" t="e">
        <f ca="1">IF(INDIRECT(ADDRESS(Данные!$A36,O$1,1,1,"Данные"),1)=0,O43,INDIRECT(ADDRESS(Данные!$A36,O$1,1,1,"Данные"),1))</f>
        <v>#VALUE!</v>
      </c>
      <c r="P44" s="176" t="e">
        <f ca="1">(N44-N43)*P$10 * (3 - Данные!$A36 + Данные!$A35)</f>
        <v>#VALUE!</v>
      </c>
      <c r="Q44" s="176" t="e">
        <f ca="1">(O44-O43)*P$10 * (3 - Данные!$A36 + Данные!$A35)</f>
        <v>#VALUE!</v>
      </c>
      <c r="R44" s="175" t="e">
        <f ca="1">IF(INDIRECT(ADDRESS(Данные!$A36,R$1,1,1,"Данные"),1)=0,R43,INDIRECT(ADDRESS(Данные!$A36,R$1,1,1,"Данные"),1))</f>
        <v>#VALUE!</v>
      </c>
      <c r="S44" s="175" t="e">
        <f ca="1">IF(INDIRECT(ADDRESS(Данные!$A36,S$1,1,1,"Данные"),1)=0,S43,INDIRECT(ADDRESS(Данные!$A36,S$1,1,1,"Данные"),1))</f>
        <v>#VALUE!</v>
      </c>
      <c r="T44" s="176" t="e">
        <f ca="1">(R44-R43)*T$10 * (3 - Данные!$A36 + Данные!$A35)</f>
        <v>#VALUE!</v>
      </c>
      <c r="U44" s="176" t="e">
        <f ca="1">(S44-S43)*T$10 * (3 - Данные!$A36 + Данные!$A35)</f>
        <v>#VALUE!</v>
      </c>
      <c r="V44" s="175" t="e">
        <f ca="1">IF(INDIRECT(ADDRESS(Данные!$A36,V$1,1,1,"Данные"),1)=0,V43,INDIRECT(ADDRESS(Данные!$A36,V$1,1,1,"Данные"),1))</f>
        <v>#VALUE!</v>
      </c>
      <c r="W44" s="175" t="e">
        <f ca="1">IF(INDIRECT(ADDRESS(Данные!$A36,W$1,1,1,"Данные"),1)=0,W43,INDIRECT(ADDRESS(Данные!$A36,W$1,1,1,"Данные"),1))</f>
        <v>#VALUE!</v>
      </c>
      <c r="X44" s="176" t="e">
        <f ca="1">(V44-V43)*X$10 * (3 - Данные!$A36 + Данные!$A35)</f>
        <v>#VALUE!</v>
      </c>
      <c r="Y44" s="176" t="e">
        <f ca="1">(W44-W43)*X$10 * (3 - Данные!$A36 + Данные!$A35)</f>
        <v>#VALUE!</v>
      </c>
      <c r="Z44" s="145" t="e">
        <f ca="1">INDIRECT(ADDRESS(Данные!$A36,4,1,1,"Данные"), 1)</f>
        <v>#VALUE!</v>
      </c>
      <c r="AA44" s="175" t="e">
        <f ca="1">IF(INDIRECT(ADDRESS(Данные!$A36,AA$1,1,1,"Данные"),1)=0,AA43,INDIRECT(ADDRESS(Данные!$A36,AA$1,1,1,"Данные"),1))</f>
        <v>#VALUE!</v>
      </c>
      <c r="AB44" s="175" t="e">
        <f ca="1">IF(INDIRECT(ADDRESS(Данные!$A36,AB$1,1,1,"Данные"),1)=0,AB43,INDIRECT(ADDRESS(Данные!$A36,AB$1,1,1,"Данные"),1))</f>
        <v>#VALUE!</v>
      </c>
      <c r="AC44" s="147" t="e">
        <f ca="1">(AA44-AA43)*AC$10 * (3 - Данные!$A36 + Данные!$A35)</f>
        <v>#VALUE!</v>
      </c>
      <c r="AD44" s="147" t="e">
        <f ca="1">(AB44-AB43)*AC$10 * (3 - Данные!$A36 + Данные!$A35)</f>
        <v>#VALUE!</v>
      </c>
      <c r="AE44" s="175" t="e">
        <f ca="1">IF(INDIRECT(ADDRESS(Данные!$A36,AE$1,1,1,"Данные"),1)=0,AE43,INDIRECT(ADDRESS(Данные!$A36,AE$1,1,1,"Данные"),1))</f>
        <v>#VALUE!</v>
      </c>
      <c r="AF44" s="175" t="e">
        <f ca="1">IF(INDIRECT(ADDRESS(Данные!$A36,AF$1,1,1,"Данные"),1)=0,AF43,INDIRECT(ADDRESS(Данные!$A36,AF$1,1,1,"Данные"),1))</f>
        <v>#VALUE!</v>
      </c>
      <c r="AG44" s="176" t="e">
        <f ca="1">(AE44-AE43)*AG$10 * (3 - Данные!$A36 + Данные!$A35)</f>
        <v>#VALUE!</v>
      </c>
      <c r="AH44" s="176" t="e">
        <f ca="1">(AF44-AF43)*AG$10 * (3 - Данные!$A36 + Данные!$A35)</f>
        <v>#VALUE!</v>
      </c>
      <c r="AI44" s="175" t="e">
        <f ca="1">IF(INDIRECT(ADDRESS(Данные!$A36,AI$1,1,1,"Данные"),1)=0,AI43,INDIRECT(ADDRESS(Данные!$A36,AI$1,1,1,"Данные"),1))</f>
        <v>#VALUE!</v>
      </c>
      <c r="AJ44" s="175" t="e">
        <f ca="1">IF(INDIRECT(ADDRESS(Данные!$A36,AJ$1,1,1,"Данные"),1)=0,AJ43,INDIRECT(ADDRESS(Данные!$A36,AJ$1,1,1,"Данные"),1))</f>
        <v>#VALUE!</v>
      </c>
      <c r="AK44" s="147" t="e">
        <f ca="1">(AI44-AI43)*AK$10 * (3 - Данные!$A36 + Данные!$A35)</f>
        <v>#VALUE!</v>
      </c>
      <c r="AL44" s="147" t="e">
        <f ca="1">(AJ44-AJ43)*AK$10 * (3 - Данные!$A36 + Данные!$A35)</f>
        <v>#VALUE!</v>
      </c>
      <c r="AM44" s="175" t="e">
        <f ca="1">IF(INDIRECT(ADDRESS(Данные!$A36,AM$1,1,1,"Данные"),1)=0,AM43,INDIRECT(ADDRESS(Данные!$A36,AM$1,1,1,"Данные"),1))</f>
        <v>#VALUE!</v>
      </c>
      <c r="AN44" s="175" t="e">
        <f ca="1">IF(INDIRECT(ADDRESS(Данные!$A36,AN$1,1,1,"Данные"),1)=0,AN43,INDIRECT(ADDRESS(Данные!$A36,AN$1,1,1,"Данные"),1))</f>
        <v>#VALUE!</v>
      </c>
      <c r="AO44" s="147" t="e">
        <f ca="1">(AM44-AM43)*AO$10 * (3 - Данные!$A36 + Данные!$A35)</f>
        <v>#VALUE!</v>
      </c>
      <c r="AP44" s="147" t="e">
        <f ca="1">(AN44-AN43)*AO$10 * (3 - Данные!$A36 + Данные!$A35)</f>
        <v>#VALUE!</v>
      </c>
      <c r="AQ44" s="175" t="e">
        <f ca="1">IF(INDIRECT(ADDRESS(Данные!$A36,AQ$1,1,1,"Данные"),1)=0,AQ43,INDIRECT(ADDRESS(Данные!$A36,AQ$1,1,1,"Данные"),1))</f>
        <v>#VALUE!</v>
      </c>
      <c r="AR44" s="175" t="e">
        <f ca="1">IF(INDIRECT(ADDRESS(Данные!$A36,AR$1,1,1,"Данные"),1)=0,AR43,INDIRECT(ADDRESS(Данные!$A36,AR$1,1,1,"Данные"),1))</f>
        <v>#VALUE!</v>
      </c>
      <c r="AS44" s="147" t="e">
        <f ca="1">(AQ44-AQ43)*AS$10 * (3 - Данные!$A36 + Данные!$A35)</f>
        <v>#VALUE!</v>
      </c>
      <c r="AT44" s="147" t="e">
        <f ca="1">(AR44-AR43)*AS$10 * (3 - Данные!$A36 + Данные!$A35)</f>
        <v>#VALUE!</v>
      </c>
      <c r="AU44" s="175" t="e">
        <f ca="1">IF(INDIRECT(ADDRESS(Данные!$A36,AU$1,1,1,"Данные"),1)=0,AU43,INDIRECT(ADDRESS(Данные!$A36,AU$1,1,1,"Данные"),1))</f>
        <v>#VALUE!</v>
      </c>
      <c r="AV44" s="175" t="e">
        <f ca="1">IF(INDIRECT(ADDRESS(Данные!$A36,AV$1,1,1,"Данные"),1)=0,AV43,INDIRECT(ADDRESS(Данные!$A36,AV$1,1,1,"Данные"),1))</f>
        <v>#VALUE!</v>
      </c>
      <c r="AW44" s="147" t="e">
        <f ca="1">(AU44-AU43)*AW$10 * (3 - Данные!$A36 + Данные!$A35)</f>
        <v>#VALUE!</v>
      </c>
      <c r="AX44" s="304" t="e">
        <f ca="1">(AV44-AV43)*AW$10 * (3 - Данные!$A36 + Данные!$A35)</f>
        <v>#VALUE!</v>
      </c>
      <c r="AY44" s="145" t="e">
        <f ca="1">INDIRECT(ADDRESS(Данные!$A36,4,1,1,"Данные"), 1)</f>
        <v>#VALUE!</v>
      </c>
      <c r="AZ44" s="175" t="e">
        <f ca="1">IF(INDIRECT(ADDRESS(Данные!$A36,AZ$1,1,1,"Данные"),1)=0,AZ43,INDIRECT(ADDRESS(Данные!$A36,AZ$1,1,1,"Данные"),1))</f>
        <v>#VALUE!</v>
      </c>
      <c r="BA44" s="175" t="e">
        <f ca="1">IF(INDIRECT(ADDRESS(Данные!$A36,BA$1,1,1,"Данные"),1)=0,BA43,INDIRECT(ADDRESS(Данные!$A36,BA$1,1,1,"Данные"),1))</f>
        <v>#VALUE!</v>
      </c>
      <c r="BB44" s="147" t="e">
        <f ca="1">(AZ44-AZ43)*BB$10 * (3 - Данные!$A36 + Данные!$A35)</f>
        <v>#VALUE!</v>
      </c>
      <c r="BC44" s="304" t="e">
        <f ca="1">(BA44-BA43)*BB$10 * (3 - Данные!$A36 + Данные!$A35)</f>
        <v>#VALUE!</v>
      </c>
      <c r="BD44" s="139"/>
      <c r="BE44" s="148"/>
      <c r="BF44" s="147"/>
      <c r="BG44" s="304"/>
      <c r="BH44" s="309" t="e">
        <f ca="1">$A44</f>
        <v>#VALUE!</v>
      </c>
      <c r="BI44" s="315" t="e">
        <f t="shared" ca="1" si="3"/>
        <v>#VALUE!</v>
      </c>
      <c r="BJ44" s="305" t="e">
        <f t="shared" ca="1" si="3"/>
        <v>#VALUE!</v>
      </c>
    </row>
    <row r="45" spans="1:70" s="144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19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19" t="e">
        <f ca="1">IF(INDIRECT(ADDRESS(Данные!$A37,F$1,1,1,"Данные"),1)=0,F44,INDIRECT(ADDRESS(Данные!$A37,F$1,1,1,"Данные"),1))</f>
        <v>#VALUE!</v>
      </c>
      <c r="G45" s="319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19" t="e">
        <f ca="1">IF(INDIRECT(ADDRESS(Данные!$A37,J$1,1,1,"Данные"),1)=0,J44,INDIRECT(ADDRESS(Данные!$A37,J$1,1,1,"Данные"),1))</f>
        <v>#VALUE!</v>
      </c>
      <c r="K45" s="319" t="e">
        <f ca="1">IF(INDIRECT(ADDRESS(Данные!$A37,K$1,1,1,"Данные"),1)=0,K44,INDIRECT(ADDRESS(Данные!$A37,K$1,1,1,"Данные"),1))</f>
        <v>#VALUE!</v>
      </c>
      <c r="L45" s="291" t="e">
        <f ca="1">(J45-J44)*L$10 * (3 - Данные!$A37 + Данные!$A36)</f>
        <v>#VALUE!</v>
      </c>
      <c r="M45" s="291" t="e">
        <f ca="1">(K45-K44)*L$10 * (3 - Данные!$A37 + Данные!$A36)</f>
        <v>#VALUE!</v>
      </c>
      <c r="N45" s="319" t="e">
        <f ca="1">IF(INDIRECT(ADDRESS(Данные!$A37,N$1,1,1,"Данные"),1)=0,N44,INDIRECT(ADDRESS(Данные!$A37,N$1,1,1,"Данные"),1))</f>
        <v>#VALUE!</v>
      </c>
      <c r="O45" s="319" t="e">
        <f ca="1">IF(INDIRECT(ADDRESS(Данные!$A37,O$1,1,1,"Данные"),1)=0,O44,INDIRECT(ADDRESS(Данные!$A37,O$1,1,1,"Данные"),1))</f>
        <v>#VALUE!</v>
      </c>
      <c r="P45" s="291" t="e">
        <f ca="1">(N45-N44)*P$10 * (3 - Данные!$A37 + Данные!$A36)</f>
        <v>#VALUE!</v>
      </c>
      <c r="Q45" s="291" t="e">
        <f ca="1">(O45-O44)*P$10 * (3 - Данные!$A37 + Данные!$A36)</f>
        <v>#VALUE!</v>
      </c>
      <c r="R45" s="319" t="e">
        <f ca="1">IF(INDIRECT(ADDRESS(Данные!$A37,R$1,1,1,"Данные"),1)=0,R44,INDIRECT(ADDRESS(Данные!$A37,R$1,1,1,"Данные"),1))</f>
        <v>#VALUE!</v>
      </c>
      <c r="S45" s="319" t="e">
        <f ca="1">IF(INDIRECT(ADDRESS(Данные!$A37,S$1,1,1,"Данные"),1)=0,S44,INDIRECT(ADDRESS(Данные!$A37,S$1,1,1,"Данные"),1))</f>
        <v>#VALUE!</v>
      </c>
      <c r="T45" s="291" t="e">
        <f ca="1">(R45-R44)*T$10 * (3 - Данные!$A37 + Данные!$A36)</f>
        <v>#VALUE!</v>
      </c>
      <c r="U45" s="291" t="e">
        <f ca="1">(S45-S44)*T$10 * (3 - Данные!$A37 + Данные!$A36)</f>
        <v>#VALUE!</v>
      </c>
      <c r="V45" s="319" t="e">
        <f ca="1">IF(INDIRECT(ADDRESS(Данные!$A37,V$1,1,1,"Данные"),1)=0,V44,INDIRECT(ADDRESS(Данные!$A37,V$1,1,1,"Данные"),1))</f>
        <v>#VALUE!</v>
      </c>
      <c r="W45" s="319" t="e">
        <f ca="1">IF(INDIRECT(ADDRESS(Данные!$A37,W$1,1,1,"Данные"),1)=0,W44,INDIRECT(ADDRESS(Данные!$A37,W$1,1,1,"Данные"),1))</f>
        <v>#VALUE!</v>
      </c>
      <c r="X45" s="291" t="e">
        <f ca="1">(V45-V44)*X$10 * (3 - Данные!$A37 + Данные!$A36)</f>
        <v>#VALUE!</v>
      </c>
      <c r="Y45" s="291" t="e">
        <f ca="1">(W45-W44)*X$10 * (3 - Данные!$A37 + Данные!$A36)</f>
        <v>#VALUE!</v>
      </c>
      <c r="Z45" s="150" t="e">
        <f ca="1">INDIRECT(ADDRESS(Данные!$A37,4,1,1,"Данные"), 1)</f>
        <v>#VALUE!</v>
      </c>
      <c r="AA45" s="319" t="e">
        <f ca="1">IF(INDIRECT(ADDRESS(Данные!$A37,AA$1,1,1,"Данные"),1)=0,AA44,INDIRECT(ADDRESS(Данные!$A37,AA$1,1,1,"Данные"),1))</f>
        <v>#VALUE!</v>
      </c>
      <c r="AB45" s="319" t="e">
        <f ca="1">IF(INDIRECT(ADDRESS(Данные!$A37,AB$1,1,1,"Данные"),1)=0,AB44,INDIRECT(ADDRESS(Данные!$A37,AB$1,1,1,"Данные"),1))</f>
        <v>#VALUE!</v>
      </c>
      <c r="AC45" s="152" t="e">
        <f ca="1">(AA45-AA44)*AC$10 * (3 - Данные!$A37 + Данные!$A36)</f>
        <v>#VALUE!</v>
      </c>
      <c r="AD45" s="152" t="e">
        <f ca="1">(AB45-AB44)*AC$10 * (3 - Данные!$A37 + Данные!$A36)</f>
        <v>#VALUE!</v>
      </c>
      <c r="AE45" s="319" t="e">
        <f ca="1">IF(INDIRECT(ADDRESS(Данные!$A37,AE$1,1,1,"Данные"),1)=0,AE44,INDIRECT(ADDRESS(Данные!$A37,AE$1,1,1,"Данные"),1))</f>
        <v>#VALUE!</v>
      </c>
      <c r="AF45" s="319" t="e">
        <f ca="1">IF(INDIRECT(ADDRESS(Данные!$A37,AF$1,1,1,"Данные"),1)=0,AF44,INDIRECT(ADDRESS(Данные!$A37,AF$1,1,1,"Данные"),1))</f>
        <v>#VALUE!</v>
      </c>
      <c r="AG45" s="291" t="e">
        <f ca="1">(AE45-AE44)*AG$10 * (3 - Данные!$A37 + Данные!$A36)</f>
        <v>#VALUE!</v>
      </c>
      <c r="AH45" s="291" t="e">
        <f ca="1">(AF45-AF44)*AG$10 * (3 - Данные!$A37 + Данные!$A36)</f>
        <v>#VALUE!</v>
      </c>
      <c r="AI45" s="319" t="e">
        <f ca="1">IF(INDIRECT(ADDRESS(Данные!$A37,AI$1,1,1,"Данные"),1)=0,AI44,INDIRECT(ADDRESS(Данные!$A37,AI$1,1,1,"Данные"),1))</f>
        <v>#VALUE!</v>
      </c>
      <c r="AJ45" s="319" t="e">
        <f ca="1">IF(INDIRECT(ADDRESS(Данные!$A37,AJ$1,1,1,"Данные"),1)=0,AJ44,INDIRECT(ADDRESS(Данные!$A37,AJ$1,1,1,"Данные"),1))</f>
        <v>#VALUE!</v>
      </c>
      <c r="AK45" s="152" t="e">
        <f ca="1">(AI45-AI44)*AK$10 * (3 - Данные!$A37 + Данные!$A36)</f>
        <v>#VALUE!</v>
      </c>
      <c r="AL45" s="152" t="e">
        <f ca="1">(AJ45-AJ44)*AK$10 * (3 - Данные!$A37 + Данные!$A36)</f>
        <v>#VALUE!</v>
      </c>
      <c r="AM45" s="319" t="e">
        <f ca="1">IF(INDIRECT(ADDRESS(Данные!$A37,AM$1,1,1,"Данные"),1)=0,AM44,INDIRECT(ADDRESS(Данные!$A37,AM$1,1,1,"Данные"),1))</f>
        <v>#VALUE!</v>
      </c>
      <c r="AN45" s="319" t="e">
        <f ca="1">IF(INDIRECT(ADDRESS(Данные!$A37,AN$1,1,1,"Данные"),1)=0,AN44,INDIRECT(ADDRESS(Данные!$A37,AN$1,1,1,"Данные"),1))</f>
        <v>#VALUE!</v>
      </c>
      <c r="AO45" s="152" t="e">
        <f ca="1">(AM45-AM44)*AO$10 * (3 - Данные!$A37 + Данные!$A36)</f>
        <v>#VALUE!</v>
      </c>
      <c r="AP45" s="152" t="e">
        <f ca="1">(AN45-AN44)*AO$10 * (3 - Данные!$A37 + Данные!$A36)</f>
        <v>#VALUE!</v>
      </c>
      <c r="AQ45" s="319" t="e">
        <f ca="1">IF(INDIRECT(ADDRESS(Данные!$A37,AQ$1,1,1,"Данные"),1)=0,AQ44,INDIRECT(ADDRESS(Данные!$A37,AQ$1,1,1,"Данные"),1))</f>
        <v>#VALUE!</v>
      </c>
      <c r="AR45" s="319" t="e">
        <f ca="1">IF(INDIRECT(ADDRESS(Данные!$A37,AR$1,1,1,"Данные"),1)=0,AR44,INDIRECT(ADDRESS(Данные!$A37,AR$1,1,1,"Данные"),1))</f>
        <v>#VALUE!</v>
      </c>
      <c r="AS45" s="152" t="e">
        <f ca="1">(AQ45-AQ44)*AS$10 * (3 - Данные!$A37 + Данные!$A36)</f>
        <v>#VALUE!</v>
      </c>
      <c r="AT45" s="152" t="e">
        <f ca="1">(AR45-AR44)*AS$10 * (3 - Данные!$A37 + Данные!$A36)</f>
        <v>#VALUE!</v>
      </c>
      <c r="AU45" s="319" t="e">
        <f ca="1">IF(INDIRECT(ADDRESS(Данные!$A37,AU$1,1,1,"Данные"),1)=0,AU44,INDIRECT(ADDRESS(Данные!$A37,AU$1,1,1,"Данные"),1))</f>
        <v>#VALUE!</v>
      </c>
      <c r="AV45" s="319" t="e">
        <f ca="1">IF(INDIRECT(ADDRESS(Данные!$A37,AV$1,1,1,"Данные"),1)=0,AV44,INDIRECT(ADDRESS(Данные!$A37,AV$1,1,1,"Данные"),1))</f>
        <v>#VALUE!</v>
      </c>
      <c r="AW45" s="152" t="e">
        <f ca="1">(AU45-AU44)*AW$10 * (3 - Данные!$A37 + Данные!$A36)</f>
        <v>#VALUE!</v>
      </c>
      <c r="AX45" s="308" t="e">
        <f ca="1">(AV45-AV44)*AW$10 * (3 - Данные!$A37 + Данные!$A36)</f>
        <v>#VALUE!</v>
      </c>
      <c r="AY45" s="150" t="e">
        <f ca="1">INDIRECT(ADDRESS(Данные!$A37,4,1,1,"Данные"), 1)</f>
        <v>#VALUE!</v>
      </c>
      <c r="AZ45" s="319" t="e">
        <f ca="1">IF(INDIRECT(ADDRESS(Данные!$A37,AZ$1,1,1,"Данные"),1)=0,AZ44,INDIRECT(ADDRESS(Данные!$A37,AZ$1,1,1,"Данные"),1))</f>
        <v>#VALUE!</v>
      </c>
      <c r="BA45" s="319" t="e">
        <f ca="1">IF(INDIRECT(ADDRESS(Данные!$A37,BA$1,1,1,"Данные"),1)=0,BA44,INDIRECT(ADDRESS(Данные!$A37,BA$1,1,1,"Данные"),1))</f>
        <v>#VALUE!</v>
      </c>
      <c r="BB45" s="152" t="e">
        <f ca="1">(AZ45-AZ44)*BB$10 * (3 - Данные!$A37 + Данные!$A36)</f>
        <v>#VALUE!</v>
      </c>
      <c r="BC45" s="308" t="e">
        <f ca="1">(BA45-BA44)*BB$10 * (3 - Данные!$A37 + Данные!$A36)</f>
        <v>#VALUE!</v>
      </c>
      <c r="BD45" s="307"/>
      <c r="BE45" s="151"/>
      <c r="BF45" s="152"/>
      <c r="BG45" s="308"/>
      <c r="BH45" s="310" t="e">
        <f ca="1">$A45</f>
        <v>#VALUE!</v>
      </c>
      <c r="BI45" s="316" t="e">
        <f t="shared" ca="1" si="3"/>
        <v>#VALUE!</v>
      </c>
      <c r="BJ45" s="306" t="e">
        <f t="shared" ca="1" si="3"/>
        <v>#VALUE!</v>
      </c>
    </row>
    <row r="46" spans="1:70" x14ac:dyDescent="0.2">
      <c r="D46" s="82" t="s">
        <v>2</v>
      </c>
      <c r="E46" s="82" t="s">
        <v>2</v>
      </c>
      <c r="S46" s="82" t="s">
        <v>2</v>
      </c>
      <c r="AE46" s="82" t="s">
        <v>2</v>
      </c>
      <c r="AU46" s="182"/>
      <c r="AV46" s="182"/>
      <c r="AW46" s="82" t="s">
        <v>2</v>
      </c>
      <c r="AX46" s="82" t="s">
        <v>2</v>
      </c>
      <c r="AZ46" s="82" t="s">
        <v>2</v>
      </c>
      <c r="BB46" s="82" t="s">
        <v>2</v>
      </c>
    </row>
    <row r="47" spans="1:70" x14ac:dyDescent="0.2">
      <c r="C47" s="77" t="s">
        <v>27</v>
      </c>
      <c r="D47" s="153">
        <f ca="1">( B43-B15)*D10</f>
        <v>14659.199953079224</v>
      </c>
      <c r="E47" s="153">
        <f ca="1">( C43-C15)*D10</f>
        <v>5239.6000027656555</v>
      </c>
      <c r="G47" s="77" t="s">
        <v>27</v>
      </c>
      <c r="H47" s="153">
        <f ca="1">( F43-F15)*H10</f>
        <v>30150.000005960464</v>
      </c>
      <c r="I47" s="153">
        <f ca="1">( G43-G15)*H10</f>
        <v>11918.000005185604</v>
      </c>
      <c r="K47" s="77" t="s">
        <v>27</v>
      </c>
      <c r="L47" s="153">
        <f ca="1">( J43-J15)*L10</f>
        <v>2388.7999951839447</v>
      </c>
      <c r="M47" s="153">
        <f ca="1">( K43-K15)*L10</f>
        <v>1130.3999982774258</v>
      </c>
      <c r="O47" s="77" t="s">
        <v>27</v>
      </c>
      <c r="P47" s="153">
        <f ca="1">( N43-N15)*P10</f>
        <v>21417.600035667419</v>
      </c>
      <c r="Q47" s="153">
        <f ca="1">( O43-O15)*P10</f>
        <v>7161.5999937057495</v>
      </c>
      <c r="S47" s="77" t="s">
        <v>27</v>
      </c>
      <c r="T47" s="153">
        <f ca="1">( R43-R15)*T10</f>
        <v>18528.400003910065</v>
      </c>
      <c r="U47" s="153">
        <f ca="1">( S43-S15)*T10</f>
        <v>2506.7999996244907</v>
      </c>
      <c r="W47" s="77" t="s">
        <v>27</v>
      </c>
      <c r="X47" s="153">
        <f ca="1">( V43-V15)*X10</f>
        <v>12629.199981689453</v>
      </c>
      <c r="Y47" s="153">
        <f ca="1">( W43-W15)*X10</f>
        <v>2934.799998998642</v>
      </c>
      <c r="Z47" s="82" t="s">
        <v>2</v>
      </c>
      <c r="AB47" s="77" t="s">
        <v>27</v>
      </c>
      <c r="AC47" s="153">
        <f ca="1">( AA43-AA15)*AC10</f>
        <v>0</v>
      </c>
      <c r="AD47" s="153">
        <f ca="1">( AB43-AB15)*AC10</f>
        <v>0</v>
      </c>
      <c r="AF47" s="77" t="s">
        <v>27</v>
      </c>
      <c r="AG47" s="153">
        <f ca="1">( AE43-AE15)*AG10</f>
        <v>31658.399999141693</v>
      </c>
      <c r="AH47" s="153">
        <f ca="1">( AF43-AF15)*AG10</f>
        <v>4940.7999962568283</v>
      </c>
      <c r="AJ47" s="77" t="s">
        <v>27</v>
      </c>
      <c r="AK47" s="153">
        <f ca="1">( AI43-AI15)*AK10</f>
        <v>36839.999973773956</v>
      </c>
      <c r="AL47" s="153">
        <f ca="1">( AJ43-AJ15)*AK10</f>
        <v>7022.7999985218048</v>
      </c>
      <c r="AN47" s="77" t="s">
        <v>27</v>
      </c>
      <c r="AO47" s="153">
        <f ca="1">( AM43-AM15)*AO10</f>
        <v>27359.200000762939</v>
      </c>
      <c r="AP47" s="153">
        <f ca="1">( AN43-AN15)*AO10</f>
        <v>4338.8000130653381</v>
      </c>
      <c r="AR47" s="77" t="s">
        <v>27</v>
      </c>
      <c r="AS47" s="153">
        <f ca="1">( AQ43-AQ15)*AS10</f>
        <v>597.62000000000626</v>
      </c>
      <c r="AT47" s="153">
        <f ca="1">( AR43-AR15)*AS10</f>
        <v>126.90000000000055</v>
      </c>
      <c r="AV47" s="77" t="s">
        <v>27</v>
      </c>
      <c r="AW47" s="153">
        <f ca="1">( AU43-AU15)*AW10</f>
        <v>12826.800000002549</v>
      </c>
      <c r="AX47" s="153">
        <f ca="1">( AV43-AV15)*AW10</f>
        <v>1685.6000000007043</v>
      </c>
      <c r="AY47" s="154" t="s">
        <v>2</v>
      </c>
      <c r="BA47" s="77" t="s">
        <v>27</v>
      </c>
      <c r="BB47" s="153">
        <f ca="1">( AZ43-AZ15)*BB10</f>
        <v>170.13999999999214</v>
      </c>
      <c r="BC47" s="153">
        <f ca="1">( BA43-BA15)*BB10</f>
        <v>191.13999999999578</v>
      </c>
      <c r="BD47" s="154"/>
      <c r="BE47" s="77" t="s">
        <v>27</v>
      </c>
      <c r="BF47" s="153">
        <f>( BD43-BD15)*BF10</f>
        <v>0</v>
      </c>
      <c r="BG47" s="153">
        <f>( BE43-BE15)*BF10</f>
        <v>0</v>
      </c>
      <c r="BI47" s="78">
        <f ca="1">D47+H47+L47+P47+T47+X47+AC47+AG47+AK47+AO47+AS47+AW47+BB47+BF47</f>
        <v>209225.35994917169</v>
      </c>
      <c r="BJ47" s="78">
        <f ca="1">E47+I47+M47+Q47+U47+Y47+AD47+AH47+AL47+AP47+AT47+AX47+BC47+BG47</f>
        <v>49197.240006402237</v>
      </c>
    </row>
    <row r="48" spans="1:70" s="155" customFormat="1" ht="15" customHeight="1" x14ac:dyDescent="0.2">
      <c r="D48" s="155" t="s">
        <v>29</v>
      </c>
      <c r="E48" s="155" t="s">
        <v>28</v>
      </c>
      <c r="H48" s="155" t="s">
        <v>29</v>
      </c>
      <c r="I48" s="155" t="s">
        <v>28</v>
      </c>
      <c r="L48" s="155" t="s">
        <v>29</v>
      </c>
      <c r="M48" s="155" t="s">
        <v>28</v>
      </c>
      <c r="P48" s="155" t="s">
        <v>29</v>
      </c>
      <c r="Q48" s="155" t="s">
        <v>28</v>
      </c>
      <c r="T48" s="155" t="s">
        <v>29</v>
      </c>
      <c r="U48" s="155" t="s">
        <v>28</v>
      </c>
      <c r="X48" s="155" t="s">
        <v>29</v>
      </c>
      <c r="Y48" s="155" t="s">
        <v>28</v>
      </c>
      <c r="AC48" s="155" t="s">
        <v>29</v>
      </c>
      <c r="AD48" s="155" t="s">
        <v>28</v>
      </c>
      <c r="AG48" s="155" t="s">
        <v>29</v>
      </c>
      <c r="AH48" s="155" t="s">
        <v>28</v>
      </c>
      <c r="AK48" s="155" t="s">
        <v>29</v>
      </c>
      <c r="AL48" s="155" t="s">
        <v>28</v>
      </c>
      <c r="AO48" s="155" t="s">
        <v>29</v>
      </c>
      <c r="AP48" s="155" t="s">
        <v>28</v>
      </c>
      <c r="AS48" s="155" t="s">
        <v>29</v>
      </c>
      <c r="AT48" s="155" t="s">
        <v>28</v>
      </c>
      <c r="AW48" s="155" t="s">
        <v>29</v>
      </c>
      <c r="AX48" s="155" t="s">
        <v>29</v>
      </c>
      <c r="AY48" s="155" t="s">
        <v>2</v>
      </c>
      <c r="BB48" s="155" t="s">
        <v>29</v>
      </c>
      <c r="BC48" s="155" t="s">
        <v>28</v>
      </c>
      <c r="BF48" s="155" t="s">
        <v>29</v>
      </c>
      <c r="BG48" s="155" t="s">
        <v>28</v>
      </c>
      <c r="BI48" s="155" t="s">
        <v>29</v>
      </c>
      <c r="BJ48" s="155" t="s">
        <v>28</v>
      </c>
      <c r="BK48" s="82"/>
      <c r="BL48" s="82"/>
      <c r="BM48" s="82"/>
      <c r="BN48" s="82"/>
      <c r="BO48" s="82"/>
      <c r="BP48" s="82"/>
      <c r="BQ48" s="82"/>
      <c r="BR48" s="82"/>
    </row>
    <row r="50" spans="2:62" x14ac:dyDescent="0.2">
      <c r="B50" s="77"/>
      <c r="C50" s="77"/>
      <c r="D50" s="77"/>
      <c r="E50" s="77"/>
      <c r="G50" s="78"/>
      <c r="H50" s="78"/>
      <c r="I50" s="78"/>
      <c r="J50" s="78"/>
      <c r="K50" s="78"/>
      <c r="P50" s="77"/>
      <c r="R50" s="78"/>
      <c r="S50" s="78"/>
      <c r="T50" s="78"/>
      <c r="U50" s="94"/>
      <c r="AA50" s="77"/>
      <c r="AB50" s="77"/>
      <c r="AC50" s="77"/>
      <c r="AD50" s="77"/>
      <c r="AF50" s="78"/>
      <c r="AG50" s="78"/>
      <c r="AH50" s="78"/>
      <c r="AI50" s="371"/>
      <c r="AJ50" s="371"/>
      <c r="AM50" s="77"/>
      <c r="AQ50" s="78"/>
      <c r="AR50" s="78"/>
      <c r="AS50" s="78"/>
      <c r="AT50" s="78"/>
      <c r="AY50" s="77"/>
      <c r="AZ50" s="77"/>
      <c r="BA50" s="77"/>
      <c r="BB50" s="94"/>
      <c r="BC50" s="78"/>
      <c r="BD50" s="372"/>
      <c r="BE50" s="372"/>
      <c r="BH50" s="78"/>
      <c r="BI50" s="78"/>
    </row>
    <row r="57" spans="2:62" ht="13.5" x14ac:dyDescent="0.25">
      <c r="L57" s="156"/>
      <c r="X57" s="156" t="s">
        <v>35</v>
      </c>
      <c r="AK57" s="156"/>
      <c r="AW57" s="156" t="s">
        <v>36</v>
      </c>
      <c r="BJ57" s="156" t="s">
        <v>87</v>
      </c>
    </row>
    <row r="62" spans="2:62" ht="11.25" customHeight="1" x14ac:dyDescent="0.2"/>
    <row r="63" spans="2:62" ht="11.25" customHeight="1" x14ac:dyDescent="0.2"/>
    <row r="64" spans="2:62" ht="11.25" customHeight="1" x14ac:dyDescent="0.2"/>
    <row r="65" spans="1:63" ht="11.25" customHeight="1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</row>
    <row r="66" spans="1:63" ht="19.5" customHeight="1" x14ac:dyDescent="0.3">
      <c r="A66" s="157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158"/>
      <c r="BB66" s="94"/>
      <c r="BC66" s="94"/>
      <c r="BD66" s="94"/>
      <c r="BE66" s="94"/>
      <c r="BF66" s="94"/>
      <c r="BG66" s="94"/>
      <c r="BH66" s="94"/>
      <c r="BI66" s="94"/>
      <c r="BJ66" s="94"/>
      <c r="BK66" s="94"/>
    </row>
    <row r="67" spans="1:63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</row>
    <row r="68" spans="1:63" ht="18.75" x14ac:dyDescent="0.3">
      <c r="A68" s="88"/>
      <c r="B68" s="88"/>
      <c r="C68" s="88"/>
      <c r="D68" s="88"/>
      <c r="E68" s="88"/>
      <c r="F68" s="94"/>
      <c r="G68" s="369"/>
      <c r="H68" s="369"/>
      <c r="I68" s="88"/>
      <c r="J68" s="94"/>
      <c r="K68" s="158"/>
      <c r="L68" s="159"/>
      <c r="M68" s="160"/>
      <c r="N68" s="160"/>
      <c r="O68" s="94"/>
      <c r="P68" s="94"/>
      <c r="Q68" s="94"/>
      <c r="R68" s="88"/>
      <c r="S68" s="161"/>
      <c r="T68" s="94"/>
      <c r="U68" s="94"/>
      <c r="V68" s="94"/>
      <c r="W68" s="94"/>
      <c r="X68" s="94"/>
      <c r="Y68" s="94"/>
      <c r="Z68" s="88"/>
      <c r="AA68" s="88"/>
      <c r="AB68" s="88"/>
      <c r="AC68" s="88"/>
      <c r="AD68" s="88"/>
      <c r="AE68" s="94"/>
      <c r="AF68" s="162"/>
      <c r="AG68" s="94"/>
      <c r="AH68" s="88"/>
      <c r="AI68" s="94"/>
      <c r="AJ68" s="158"/>
      <c r="AK68" s="159"/>
      <c r="AL68" s="160"/>
      <c r="AM68" s="160"/>
      <c r="AN68" s="94"/>
      <c r="AO68" s="94"/>
      <c r="AP68" s="94"/>
      <c r="AQ68" s="88"/>
      <c r="AR68" s="161"/>
      <c r="AS68" s="94"/>
      <c r="AT68" s="94"/>
      <c r="AU68" s="94"/>
      <c r="AV68" s="94"/>
      <c r="AW68" s="94"/>
      <c r="AX68" s="94"/>
      <c r="AY68" s="88"/>
      <c r="AZ68" s="88"/>
      <c r="BA68" s="88"/>
      <c r="BB68" s="88"/>
      <c r="BC68" s="369"/>
      <c r="BD68" s="369"/>
      <c r="BE68" s="88"/>
      <c r="BF68" s="94"/>
      <c r="BG68" s="94"/>
      <c r="BH68" s="159"/>
      <c r="BI68" s="160"/>
      <c r="BJ68" s="160"/>
      <c r="BK68" s="94"/>
    </row>
    <row r="69" spans="1:63" x14ac:dyDescent="0.2">
      <c r="A69" s="94"/>
      <c r="B69" s="94"/>
      <c r="C69" s="94"/>
      <c r="D69" s="94"/>
      <c r="E69" s="94"/>
      <c r="F69" s="370"/>
      <c r="G69" s="370"/>
      <c r="H69" s="370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163"/>
      <c r="V69" s="94"/>
      <c r="W69" s="94"/>
      <c r="X69" s="94"/>
      <c r="Y69" s="94"/>
      <c r="Z69" s="94"/>
      <c r="AA69" s="94"/>
      <c r="AB69" s="94"/>
      <c r="AC69" s="94"/>
      <c r="AD69" s="94"/>
      <c r="AE69" s="370"/>
      <c r="AF69" s="370"/>
      <c r="AG69" s="370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163"/>
      <c r="AU69" s="94"/>
      <c r="AV69" s="94"/>
      <c r="AW69" s="94"/>
      <c r="AX69" s="94"/>
      <c r="AY69" s="94"/>
      <c r="AZ69" s="94"/>
      <c r="BA69" s="94"/>
      <c r="BB69" s="370"/>
      <c r="BC69" s="370"/>
      <c r="BD69" s="370"/>
      <c r="BE69" s="94"/>
      <c r="BF69" s="94"/>
      <c r="BG69" s="94"/>
      <c r="BH69" s="94"/>
      <c r="BI69" s="94"/>
      <c r="BJ69" s="94"/>
      <c r="BK69" s="94"/>
    </row>
    <row r="70" spans="1:63" ht="19.5" x14ac:dyDescent="0.35">
      <c r="A70" s="94"/>
      <c r="B70" s="94"/>
      <c r="C70" s="164"/>
      <c r="D70" s="94"/>
      <c r="E70" s="94"/>
      <c r="F70" s="94"/>
      <c r="G70" s="94"/>
      <c r="H70" s="94"/>
      <c r="I70" s="94"/>
      <c r="J70" s="94"/>
      <c r="K70" s="88"/>
      <c r="L70" s="94"/>
      <c r="M70" s="94"/>
      <c r="N70" s="94"/>
      <c r="O70" s="162"/>
      <c r="P70" s="94"/>
      <c r="Q70" s="88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164"/>
      <c r="AC70" s="94"/>
      <c r="AD70" s="94"/>
      <c r="AE70" s="94"/>
      <c r="AF70" s="94"/>
      <c r="AG70" s="94"/>
      <c r="AH70" s="94"/>
      <c r="AI70" s="94"/>
      <c r="AJ70" s="88"/>
      <c r="AK70" s="94"/>
      <c r="AL70" s="94"/>
      <c r="AM70" s="94"/>
      <c r="AN70" s="162"/>
      <c r="AO70" s="94"/>
      <c r="AP70" s="88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164"/>
      <c r="BB70" s="94"/>
      <c r="BC70" s="94"/>
      <c r="BD70" s="94"/>
      <c r="BE70" s="88"/>
      <c r="BF70" s="94"/>
      <c r="BG70" s="94"/>
      <c r="BH70" s="94"/>
      <c r="BI70" s="162"/>
      <c r="BJ70" s="88"/>
      <c r="BK70" s="94"/>
    </row>
    <row r="71" spans="1:63" x14ac:dyDescent="0.2">
      <c r="A71" s="94"/>
      <c r="B71" s="163"/>
      <c r="C71" s="94"/>
      <c r="D71" s="94"/>
      <c r="E71" s="94"/>
      <c r="F71" s="94"/>
      <c r="G71" s="94"/>
      <c r="H71" s="94"/>
      <c r="I71" s="94"/>
      <c r="J71" s="94"/>
      <c r="K71" s="88"/>
      <c r="L71" s="88"/>
      <c r="M71" s="94"/>
      <c r="N71" s="94"/>
      <c r="O71" s="88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163"/>
      <c r="AB71" s="94"/>
      <c r="AC71" s="94"/>
      <c r="AD71" s="94"/>
      <c r="AE71" s="94"/>
      <c r="AF71" s="94"/>
      <c r="AG71" s="94"/>
      <c r="AH71" s="94"/>
      <c r="AI71" s="94"/>
      <c r="AJ71" s="88"/>
      <c r="AK71" s="88"/>
      <c r="AL71" s="94"/>
      <c r="AM71" s="94"/>
      <c r="AN71" s="8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163"/>
      <c r="BA71" s="94"/>
      <c r="BB71" s="94"/>
      <c r="BC71" s="94"/>
      <c r="BD71" s="94"/>
      <c r="BE71" s="88"/>
      <c r="BF71" s="88"/>
      <c r="BG71" s="94"/>
      <c r="BH71" s="94"/>
      <c r="BI71" s="88"/>
      <c r="BJ71" s="94"/>
      <c r="BK71" s="94"/>
    </row>
    <row r="72" spans="1:63" ht="15" customHeight="1" x14ac:dyDescent="0.2">
      <c r="A72" s="165"/>
      <c r="B72" s="94"/>
      <c r="C72" s="94"/>
      <c r="D72" s="88"/>
      <c r="E72" s="94"/>
      <c r="F72" s="94"/>
      <c r="G72" s="94"/>
      <c r="H72" s="88"/>
      <c r="I72" s="94"/>
      <c r="J72" s="94"/>
      <c r="K72" s="94"/>
      <c r="L72" s="88"/>
      <c r="M72" s="94"/>
      <c r="N72" s="94"/>
      <c r="O72" s="94"/>
      <c r="P72" s="88"/>
      <c r="Q72" s="94"/>
      <c r="R72" s="94"/>
      <c r="S72" s="94"/>
      <c r="T72" s="88"/>
      <c r="U72" s="94"/>
      <c r="V72" s="94"/>
      <c r="W72" s="94"/>
      <c r="X72" s="88"/>
      <c r="Y72" s="94"/>
      <c r="Z72" s="165"/>
      <c r="AA72" s="94"/>
      <c r="AB72" s="94"/>
      <c r="AC72" s="88"/>
      <c r="AD72" s="94"/>
      <c r="AE72" s="94"/>
      <c r="AF72" s="94"/>
      <c r="AG72" s="88"/>
      <c r="AH72" s="94"/>
      <c r="AI72" s="94"/>
      <c r="AJ72" s="94"/>
      <c r="AK72" s="88"/>
      <c r="AL72" s="94"/>
      <c r="AM72" s="94"/>
      <c r="AN72" s="94"/>
      <c r="AO72" s="88"/>
      <c r="AP72" s="94"/>
      <c r="AQ72" s="94"/>
      <c r="AR72" s="94"/>
      <c r="AS72" s="88"/>
      <c r="AT72" s="94"/>
      <c r="AU72" s="94"/>
      <c r="AV72" s="94"/>
      <c r="AW72" s="88"/>
      <c r="AX72" s="94"/>
      <c r="AY72" s="165"/>
      <c r="AZ72" s="94"/>
      <c r="BA72" s="94"/>
      <c r="BB72" s="88"/>
      <c r="BC72" s="94"/>
      <c r="BD72" s="94"/>
      <c r="BE72" s="94"/>
      <c r="BF72" s="88"/>
      <c r="BG72" s="94"/>
      <c r="BH72" s="165"/>
      <c r="BI72" s="94"/>
      <c r="BJ72" s="94"/>
      <c r="BK72" s="94"/>
    </row>
    <row r="73" spans="1:63" x14ac:dyDescent="0.2">
      <c r="A73" s="165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165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165"/>
      <c r="AZ73" s="94"/>
      <c r="BA73" s="94"/>
      <c r="BB73" s="94"/>
      <c r="BC73" s="94"/>
      <c r="BD73" s="94"/>
      <c r="BE73" s="94"/>
      <c r="BF73" s="94"/>
      <c r="BG73" s="94"/>
      <c r="BH73" s="165"/>
      <c r="BI73" s="94"/>
      <c r="BJ73" s="94"/>
      <c r="BK73" s="94"/>
    </row>
    <row r="74" spans="1:63" x14ac:dyDescent="0.2">
      <c r="A74" s="165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65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165"/>
      <c r="AZ74" s="94"/>
      <c r="BA74" s="94"/>
      <c r="BB74" s="94"/>
      <c r="BC74" s="94"/>
      <c r="BD74" s="94"/>
      <c r="BE74" s="94"/>
      <c r="BF74" s="94"/>
      <c r="BG74" s="94"/>
      <c r="BH74" s="165"/>
      <c r="BI74" s="377"/>
      <c r="BJ74" s="377"/>
      <c r="BK74" s="94"/>
    </row>
    <row r="75" spans="1:63" x14ac:dyDescent="0.2">
      <c r="A75" s="165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165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165"/>
      <c r="AZ75" s="94"/>
      <c r="BA75" s="94"/>
      <c r="BB75" s="94"/>
      <c r="BC75" s="94"/>
      <c r="BD75" s="94"/>
      <c r="BE75" s="94"/>
      <c r="BF75" s="94"/>
      <c r="BG75" s="94"/>
      <c r="BH75" s="165"/>
      <c r="BI75" s="377"/>
      <c r="BJ75" s="377"/>
      <c r="BK75" s="94"/>
    </row>
    <row r="76" spans="1:63" x14ac:dyDescent="0.2">
      <c r="A76" s="165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165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165"/>
      <c r="AZ76" s="94"/>
      <c r="BA76" s="94"/>
      <c r="BB76" s="94"/>
      <c r="BC76" s="94"/>
      <c r="BD76" s="94"/>
      <c r="BE76" s="94"/>
      <c r="BF76" s="94"/>
      <c r="BG76" s="94"/>
      <c r="BH76" s="165"/>
      <c r="BI76" s="94"/>
      <c r="BJ76" s="94"/>
      <c r="BK76" s="94"/>
    </row>
    <row r="77" spans="1:63" x14ac:dyDescent="0.2">
      <c r="A77" s="165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165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165"/>
      <c r="AZ77" s="94"/>
      <c r="BA77" s="94"/>
      <c r="BB77" s="94"/>
      <c r="BC77" s="94"/>
      <c r="BD77" s="94"/>
      <c r="BE77" s="94"/>
      <c r="BF77" s="94"/>
      <c r="BG77" s="94"/>
      <c r="BH77" s="165"/>
      <c r="BI77" s="94"/>
      <c r="BJ77" s="94"/>
      <c r="BK77" s="94"/>
    </row>
    <row r="78" spans="1:63" x14ac:dyDescent="0.2">
      <c r="A78" s="165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165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165"/>
      <c r="AZ78" s="94"/>
      <c r="BA78" s="94"/>
      <c r="BB78" s="94"/>
      <c r="BC78" s="94"/>
      <c r="BD78" s="94"/>
      <c r="BE78" s="94"/>
      <c r="BF78" s="94"/>
      <c r="BG78" s="94"/>
      <c r="BH78" s="165"/>
      <c r="BI78" s="94"/>
      <c r="BJ78" s="94"/>
      <c r="BK78" s="94"/>
    </row>
    <row r="79" spans="1:63" x14ac:dyDescent="0.2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5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7"/>
      <c r="AW79" s="167"/>
      <c r="AX79" s="167"/>
      <c r="AY79" s="168"/>
      <c r="AZ79" s="167"/>
      <c r="BA79" s="167"/>
      <c r="BB79" s="167"/>
      <c r="BC79" s="167"/>
      <c r="BD79" s="167"/>
      <c r="BE79" s="167"/>
      <c r="BF79" s="167"/>
      <c r="BG79" s="167"/>
      <c r="BH79" s="165"/>
      <c r="BI79" s="166"/>
      <c r="BJ79" s="166"/>
      <c r="BK79" s="94"/>
    </row>
    <row r="80" spans="1:63" x14ac:dyDescent="0.2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5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7"/>
      <c r="AW80" s="167"/>
      <c r="AX80" s="167"/>
      <c r="AY80" s="168"/>
      <c r="AZ80" s="167"/>
      <c r="BA80" s="167"/>
      <c r="BB80" s="167"/>
      <c r="BC80" s="167"/>
      <c r="BD80" s="167"/>
      <c r="BE80" s="167"/>
      <c r="BF80" s="167"/>
      <c r="BG80" s="167"/>
      <c r="BH80" s="165"/>
      <c r="BI80" s="166"/>
      <c r="BJ80" s="166"/>
      <c r="BK80" s="94"/>
    </row>
    <row r="81" spans="1:73" x14ac:dyDescent="0.2">
      <c r="A81" s="169"/>
      <c r="B81" s="170"/>
      <c r="C81" s="170"/>
      <c r="D81" s="94"/>
      <c r="E81" s="94"/>
      <c r="F81" s="170"/>
      <c r="G81" s="170"/>
      <c r="H81" s="94"/>
      <c r="I81" s="94"/>
      <c r="J81" s="170"/>
      <c r="K81" s="170"/>
      <c r="L81" s="94"/>
      <c r="M81" s="94"/>
      <c r="N81" s="170"/>
      <c r="O81" s="94"/>
      <c r="P81" s="94"/>
      <c r="Q81" s="94"/>
      <c r="R81" s="170"/>
      <c r="S81" s="170"/>
      <c r="T81" s="94"/>
      <c r="U81" s="94"/>
      <c r="V81" s="170"/>
      <c r="W81" s="170"/>
      <c r="X81" s="94"/>
      <c r="Y81" s="94"/>
      <c r="Z81" s="169"/>
      <c r="AA81" s="170"/>
      <c r="AB81" s="170"/>
      <c r="AC81" s="94"/>
      <c r="AD81" s="94"/>
      <c r="AE81" s="170"/>
      <c r="AF81" s="170"/>
      <c r="AG81" s="94"/>
      <c r="AH81" s="94"/>
      <c r="AI81" s="170"/>
      <c r="AJ81" s="170"/>
      <c r="AK81" s="94"/>
      <c r="AL81" s="94"/>
      <c r="AM81" s="170"/>
      <c r="AN81" s="170"/>
      <c r="AO81" s="94"/>
      <c r="AP81" s="94"/>
      <c r="AQ81" s="170"/>
      <c r="AR81" s="94"/>
      <c r="AS81" s="94"/>
      <c r="AT81" s="94"/>
      <c r="AU81" s="170"/>
      <c r="AV81" s="94"/>
      <c r="AW81" s="94"/>
      <c r="AX81" s="94"/>
      <c r="AY81" s="171"/>
      <c r="AZ81" s="170"/>
      <c r="BA81" s="94"/>
      <c r="BB81" s="94"/>
      <c r="BC81" s="94"/>
      <c r="BD81" s="172"/>
      <c r="BE81" s="94"/>
      <c r="BF81" s="94"/>
      <c r="BG81" s="94"/>
      <c r="BH81" s="169"/>
      <c r="BI81" s="94"/>
      <c r="BJ81" s="94"/>
      <c r="BK81" s="94"/>
    </row>
    <row r="82" spans="1:73" x14ac:dyDescent="0.2">
      <c r="A82" s="166"/>
      <c r="B82" s="170"/>
      <c r="C82" s="170"/>
      <c r="D82" s="94"/>
      <c r="E82" s="94"/>
      <c r="F82" s="170"/>
      <c r="G82" s="170"/>
      <c r="H82" s="94"/>
      <c r="I82" s="94"/>
      <c r="J82" s="170"/>
      <c r="K82" s="170"/>
      <c r="L82" s="94"/>
      <c r="M82" s="94"/>
      <c r="N82" s="170"/>
      <c r="O82" s="94"/>
      <c r="P82" s="94"/>
      <c r="Q82" s="94"/>
      <c r="R82" s="170"/>
      <c r="S82" s="170"/>
      <c r="T82" s="94"/>
      <c r="U82" s="94"/>
      <c r="V82" s="170"/>
      <c r="W82" s="170"/>
      <c r="X82" s="94"/>
      <c r="Y82" s="94"/>
      <c r="Z82" s="166"/>
      <c r="AA82" s="170"/>
      <c r="AB82" s="170"/>
      <c r="AC82" s="94"/>
      <c r="AD82" s="94"/>
      <c r="AE82" s="170"/>
      <c r="AF82" s="170"/>
      <c r="AG82" s="94"/>
      <c r="AH82" s="94"/>
      <c r="AI82" s="170"/>
      <c r="AJ82" s="170"/>
      <c r="AK82" s="94"/>
      <c r="AL82" s="94"/>
      <c r="AM82" s="170"/>
      <c r="AN82" s="170"/>
      <c r="AO82" s="94"/>
      <c r="AP82" s="94"/>
      <c r="AQ82" s="170"/>
      <c r="AR82" s="94"/>
      <c r="AS82" s="94"/>
      <c r="AT82" s="94"/>
      <c r="AU82" s="170"/>
      <c r="AV82" s="94"/>
      <c r="AW82" s="94"/>
      <c r="AX82" s="94"/>
      <c r="AY82" s="167"/>
      <c r="AZ82" s="170"/>
      <c r="BA82" s="94"/>
      <c r="BB82" s="94"/>
      <c r="BC82" s="94"/>
      <c r="BD82" s="172"/>
      <c r="BE82" s="94"/>
      <c r="BF82" s="94"/>
      <c r="BG82" s="94"/>
      <c r="BH82" s="166"/>
      <c r="BI82" s="154"/>
      <c r="BJ82" s="94"/>
      <c r="BK82" s="94"/>
    </row>
    <row r="83" spans="1:73" x14ac:dyDescent="0.2">
      <c r="A83" s="166"/>
      <c r="B83" s="170"/>
      <c r="C83" s="170"/>
      <c r="D83" s="94"/>
      <c r="E83" s="94"/>
      <c r="F83" s="170"/>
      <c r="G83" s="170"/>
      <c r="H83" s="94"/>
      <c r="I83" s="94"/>
      <c r="J83" s="170"/>
      <c r="K83" s="170"/>
      <c r="L83" s="94"/>
      <c r="M83" s="94"/>
      <c r="N83" s="170"/>
      <c r="O83" s="94"/>
      <c r="P83" s="94"/>
      <c r="Q83" s="94"/>
      <c r="R83" s="170"/>
      <c r="S83" s="170"/>
      <c r="T83" s="94"/>
      <c r="U83" s="94"/>
      <c r="V83" s="170"/>
      <c r="W83" s="170"/>
      <c r="X83" s="94"/>
      <c r="Y83" s="94"/>
      <c r="Z83" s="166"/>
      <c r="AA83" s="170"/>
      <c r="AB83" s="170"/>
      <c r="AC83" s="94"/>
      <c r="AD83" s="94"/>
      <c r="AE83" s="170"/>
      <c r="AF83" s="170"/>
      <c r="AG83" s="94"/>
      <c r="AH83" s="94"/>
      <c r="AI83" s="170"/>
      <c r="AJ83" s="170"/>
      <c r="AK83" s="94"/>
      <c r="AL83" s="94"/>
      <c r="AM83" s="170"/>
      <c r="AN83" s="170"/>
      <c r="AO83" s="94"/>
      <c r="AP83" s="94"/>
      <c r="AQ83" s="170"/>
      <c r="AR83" s="94"/>
      <c r="AS83" s="94"/>
      <c r="AT83" s="94"/>
      <c r="AU83" s="170"/>
      <c r="AV83" s="94"/>
      <c r="AW83" s="94"/>
      <c r="AX83" s="94"/>
      <c r="AY83" s="167"/>
      <c r="AZ83" s="170"/>
      <c r="BA83" s="94"/>
      <c r="BB83" s="94"/>
      <c r="BC83" s="94"/>
      <c r="BD83" s="172"/>
      <c r="BE83" s="94"/>
      <c r="BF83" s="94"/>
      <c r="BG83" s="94"/>
      <c r="BH83" s="166"/>
      <c r="BI83" s="154"/>
      <c r="BJ83" s="94"/>
      <c r="BK83" s="94"/>
    </row>
    <row r="84" spans="1:73" x14ac:dyDescent="0.2">
      <c r="A84" s="166"/>
      <c r="B84" s="170"/>
      <c r="C84" s="170"/>
      <c r="D84" s="94"/>
      <c r="E84" s="94"/>
      <c r="F84" s="170"/>
      <c r="G84" s="170"/>
      <c r="H84" s="94"/>
      <c r="I84" s="94"/>
      <c r="J84" s="170"/>
      <c r="K84" s="170"/>
      <c r="L84" s="94"/>
      <c r="M84" s="94"/>
      <c r="N84" s="170"/>
      <c r="O84" s="94"/>
      <c r="P84" s="94"/>
      <c r="Q84" s="94"/>
      <c r="R84" s="170"/>
      <c r="S84" s="170"/>
      <c r="T84" s="94"/>
      <c r="U84" s="94"/>
      <c r="V84" s="170"/>
      <c r="W84" s="170"/>
      <c r="X84" s="94"/>
      <c r="Y84" s="94"/>
      <c r="Z84" s="166"/>
      <c r="AA84" s="170"/>
      <c r="AB84" s="170"/>
      <c r="AC84" s="94"/>
      <c r="AD84" s="94"/>
      <c r="AE84" s="170"/>
      <c r="AF84" s="170"/>
      <c r="AG84" s="94"/>
      <c r="AH84" s="94"/>
      <c r="AI84" s="170"/>
      <c r="AJ84" s="170"/>
      <c r="AK84" s="94"/>
      <c r="AL84" s="94"/>
      <c r="AM84" s="170"/>
      <c r="AN84" s="170"/>
      <c r="AO84" s="94"/>
      <c r="AP84" s="94"/>
      <c r="AQ84" s="170"/>
      <c r="AR84" s="94"/>
      <c r="AS84" s="94"/>
      <c r="AT84" s="94"/>
      <c r="AU84" s="170"/>
      <c r="AV84" s="94"/>
      <c r="AW84" s="94"/>
      <c r="AX84" s="94"/>
      <c r="AY84" s="167"/>
      <c r="AZ84" s="170"/>
      <c r="BA84" s="94"/>
      <c r="BB84" s="94"/>
      <c r="BC84" s="94"/>
      <c r="BD84" s="172"/>
      <c r="BE84" s="94"/>
      <c r="BF84" s="94"/>
      <c r="BG84" s="94"/>
      <c r="BH84" s="166"/>
      <c r="BI84" s="154"/>
      <c r="BJ84" s="94"/>
      <c r="BK84" s="94"/>
    </row>
    <row r="85" spans="1:73" x14ac:dyDescent="0.2">
      <c r="A85" s="166"/>
      <c r="B85" s="170"/>
      <c r="C85" s="170"/>
      <c r="D85" s="94"/>
      <c r="E85" s="94"/>
      <c r="F85" s="170"/>
      <c r="G85" s="170"/>
      <c r="H85" s="94"/>
      <c r="I85" s="94"/>
      <c r="J85" s="170"/>
      <c r="K85" s="170"/>
      <c r="L85" s="94"/>
      <c r="M85" s="94"/>
      <c r="N85" s="170"/>
      <c r="O85" s="94"/>
      <c r="P85" s="94"/>
      <c r="Q85" s="94"/>
      <c r="R85" s="170"/>
      <c r="S85" s="170"/>
      <c r="T85" s="94"/>
      <c r="U85" s="94"/>
      <c r="V85" s="170"/>
      <c r="W85" s="170"/>
      <c r="X85" s="94"/>
      <c r="Y85" s="94"/>
      <c r="Z85" s="166"/>
      <c r="AA85" s="170"/>
      <c r="AB85" s="170"/>
      <c r="AC85" s="94"/>
      <c r="AD85" s="94"/>
      <c r="AE85" s="170"/>
      <c r="AF85" s="170"/>
      <c r="AG85" s="94"/>
      <c r="AH85" s="94"/>
      <c r="AI85" s="170"/>
      <c r="AJ85" s="170"/>
      <c r="AK85" s="94"/>
      <c r="AL85" s="94"/>
      <c r="AM85" s="170"/>
      <c r="AN85" s="170"/>
      <c r="AO85" s="94"/>
      <c r="AP85" s="94"/>
      <c r="AQ85" s="170"/>
      <c r="AR85" s="94"/>
      <c r="AS85" s="94"/>
      <c r="AT85" s="94"/>
      <c r="AU85" s="170"/>
      <c r="AV85" s="94"/>
      <c r="AW85" s="94"/>
      <c r="AX85" s="94"/>
      <c r="AY85" s="167"/>
      <c r="AZ85" s="170"/>
      <c r="BA85" s="94"/>
      <c r="BB85" s="94"/>
      <c r="BC85" s="94"/>
      <c r="BD85" s="172"/>
      <c r="BE85" s="94"/>
      <c r="BF85" s="94"/>
      <c r="BG85" s="94"/>
      <c r="BH85" s="166"/>
      <c r="BI85" s="154"/>
      <c r="BJ85" s="94"/>
      <c r="BK85" s="94"/>
      <c r="BU85" s="82" t="s">
        <v>2</v>
      </c>
    </row>
    <row r="86" spans="1:73" x14ac:dyDescent="0.2">
      <c r="A86" s="166"/>
      <c r="B86" s="170"/>
      <c r="C86" s="170"/>
      <c r="D86" s="94"/>
      <c r="E86" s="94"/>
      <c r="F86" s="170"/>
      <c r="G86" s="170"/>
      <c r="H86" s="94"/>
      <c r="I86" s="94"/>
      <c r="J86" s="170"/>
      <c r="K86" s="170"/>
      <c r="L86" s="94"/>
      <c r="M86" s="94"/>
      <c r="N86" s="170"/>
      <c r="O86" s="94"/>
      <c r="P86" s="94"/>
      <c r="Q86" s="94"/>
      <c r="R86" s="170"/>
      <c r="S86" s="170"/>
      <c r="T86" s="94"/>
      <c r="U86" s="94"/>
      <c r="V86" s="170"/>
      <c r="W86" s="170"/>
      <c r="X86" s="94"/>
      <c r="Y86" s="94"/>
      <c r="Z86" s="166"/>
      <c r="AA86" s="170"/>
      <c r="AB86" s="170"/>
      <c r="AC86" s="94"/>
      <c r="AD86" s="94"/>
      <c r="AE86" s="170"/>
      <c r="AF86" s="170"/>
      <c r="AG86" s="94"/>
      <c r="AH86" s="94"/>
      <c r="AI86" s="170"/>
      <c r="AJ86" s="170"/>
      <c r="AK86" s="94"/>
      <c r="AL86" s="94"/>
      <c r="AM86" s="170"/>
      <c r="AN86" s="170"/>
      <c r="AO86" s="94"/>
      <c r="AP86" s="94"/>
      <c r="AQ86" s="170"/>
      <c r="AR86" s="94"/>
      <c r="AS86" s="94"/>
      <c r="AT86" s="94"/>
      <c r="AU86" s="170"/>
      <c r="AV86" s="94"/>
      <c r="AW86" s="94"/>
      <c r="AX86" s="94"/>
      <c r="AY86" s="167"/>
      <c r="AZ86" s="170"/>
      <c r="BA86" s="94"/>
      <c r="BB86" s="94"/>
      <c r="BC86" s="94"/>
      <c r="BD86" s="172"/>
      <c r="BE86" s="94"/>
      <c r="BF86" s="94"/>
      <c r="BG86" s="94"/>
      <c r="BH86" s="166"/>
      <c r="BI86" s="154"/>
      <c r="BJ86" s="94"/>
      <c r="BK86" s="94"/>
    </row>
    <row r="87" spans="1:73" x14ac:dyDescent="0.2">
      <c r="A87" s="166"/>
      <c r="B87" s="170"/>
      <c r="C87" s="170"/>
      <c r="D87" s="94"/>
      <c r="E87" s="94"/>
      <c r="F87" s="170"/>
      <c r="G87" s="170"/>
      <c r="H87" s="94"/>
      <c r="I87" s="94"/>
      <c r="J87" s="170"/>
      <c r="K87" s="170"/>
      <c r="L87" s="94"/>
      <c r="M87" s="94"/>
      <c r="N87" s="170"/>
      <c r="O87" s="94"/>
      <c r="P87" s="94"/>
      <c r="Q87" s="94"/>
      <c r="R87" s="170"/>
      <c r="S87" s="170"/>
      <c r="T87" s="94"/>
      <c r="U87" s="94"/>
      <c r="V87" s="170"/>
      <c r="W87" s="170"/>
      <c r="X87" s="94"/>
      <c r="Y87" s="94"/>
      <c r="Z87" s="166"/>
      <c r="AA87" s="170"/>
      <c r="AB87" s="170"/>
      <c r="AC87" s="94"/>
      <c r="AD87" s="94"/>
      <c r="AE87" s="170"/>
      <c r="AF87" s="170"/>
      <c r="AG87" s="94"/>
      <c r="AH87" s="94"/>
      <c r="AI87" s="170"/>
      <c r="AJ87" s="170"/>
      <c r="AK87" s="94"/>
      <c r="AL87" s="94"/>
      <c r="AM87" s="170"/>
      <c r="AN87" s="170"/>
      <c r="AO87" s="94"/>
      <c r="AP87" s="94"/>
      <c r="AQ87" s="170"/>
      <c r="AR87" s="94"/>
      <c r="AS87" s="94"/>
      <c r="AT87" s="94"/>
      <c r="AU87" s="170"/>
      <c r="AV87" s="94"/>
      <c r="AW87" s="94"/>
      <c r="AX87" s="94"/>
      <c r="AY87" s="167"/>
      <c r="AZ87" s="170"/>
      <c r="BA87" s="94"/>
      <c r="BB87" s="94"/>
      <c r="BC87" s="94"/>
      <c r="BD87" s="172"/>
      <c r="BE87" s="94"/>
      <c r="BF87" s="94"/>
      <c r="BG87" s="94"/>
      <c r="BH87" s="166"/>
      <c r="BI87" s="154"/>
      <c r="BJ87" s="94"/>
      <c r="BK87" s="94"/>
    </row>
    <row r="88" spans="1:73" x14ac:dyDescent="0.2">
      <c r="A88" s="166"/>
      <c r="B88" s="170"/>
      <c r="C88" s="170"/>
      <c r="D88" s="94"/>
      <c r="E88" s="94"/>
      <c r="F88" s="170"/>
      <c r="G88" s="170"/>
      <c r="H88" s="94"/>
      <c r="I88" s="94"/>
      <c r="J88" s="170"/>
      <c r="K88" s="170"/>
      <c r="L88" s="94"/>
      <c r="M88" s="94"/>
      <c r="N88" s="170"/>
      <c r="O88" s="94"/>
      <c r="P88" s="94"/>
      <c r="Q88" s="94"/>
      <c r="R88" s="170"/>
      <c r="S88" s="170"/>
      <c r="T88" s="94"/>
      <c r="U88" s="94"/>
      <c r="V88" s="170"/>
      <c r="W88" s="170"/>
      <c r="X88" s="94"/>
      <c r="Y88" s="94"/>
      <c r="Z88" s="166"/>
      <c r="AA88" s="170"/>
      <c r="AB88" s="170"/>
      <c r="AC88" s="94"/>
      <c r="AD88" s="94"/>
      <c r="AE88" s="170"/>
      <c r="AF88" s="170"/>
      <c r="AG88" s="94"/>
      <c r="AH88" s="94"/>
      <c r="AI88" s="170"/>
      <c r="AJ88" s="170"/>
      <c r="AK88" s="94"/>
      <c r="AL88" s="94"/>
      <c r="AM88" s="170"/>
      <c r="AN88" s="170"/>
      <c r="AO88" s="94"/>
      <c r="AP88" s="94"/>
      <c r="AQ88" s="170"/>
      <c r="AR88" s="94"/>
      <c r="AS88" s="94"/>
      <c r="AT88" s="94"/>
      <c r="AU88" s="170"/>
      <c r="AV88" s="94"/>
      <c r="AW88" s="94"/>
      <c r="AX88" s="94"/>
      <c r="AY88" s="167"/>
      <c r="AZ88" s="170"/>
      <c r="BA88" s="94"/>
      <c r="BB88" s="94"/>
      <c r="BC88" s="94"/>
      <c r="BD88" s="172"/>
      <c r="BE88" s="94"/>
      <c r="BF88" s="94"/>
      <c r="BG88" s="94"/>
      <c r="BH88" s="166"/>
      <c r="BI88" s="154"/>
      <c r="BJ88" s="94"/>
      <c r="BK88" s="94"/>
    </row>
    <row r="89" spans="1:73" x14ac:dyDescent="0.2">
      <c r="A89" s="166"/>
      <c r="B89" s="170"/>
      <c r="C89" s="170"/>
      <c r="D89" s="94"/>
      <c r="E89" s="94"/>
      <c r="F89" s="170"/>
      <c r="G89" s="170"/>
      <c r="H89" s="94"/>
      <c r="I89" s="94"/>
      <c r="J89" s="170"/>
      <c r="K89" s="170"/>
      <c r="L89" s="94"/>
      <c r="M89" s="94"/>
      <c r="N89" s="170"/>
      <c r="O89" s="94"/>
      <c r="P89" s="94"/>
      <c r="Q89" s="94"/>
      <c r="R89" s="170"/>
      <c r="S89" s="170"/>
      <c r="T89" s="94"/>
      <c r="U89" s="94"/>
      <c r="V89" s="170"/>
      <c r="W89" s="170"/>
      <c r="X89" s="94"/>
      <c r="Y89" s="94"/>
      <c r="Z89" s="166"/>
      <c r="AA89" s="170"/>
      <c r="AB89" s="170"/>
      <c r="AC89" s="94"/>
      <c r="AD89" s="94"/>
      <c r="AE89" s="170"/>
      <c r="AF89" s="170"/>
      <c r="AG89" s="94"/>
      <c r="AH89" s="94"/>
      <c r="AI89" s="170"/>
      <c r="AJ89" s="170"/>
      <c r="AK89" s="94"/>
      <c r="AL89" s="94"/>
      <c r="AM89" s="170"/>
      <c r="AN89" s="170"/>
      <c r="AO89" s="94"/>
      <c r="AP89" s="94"/>
      <c r="AQ89" s="170"/>
      <c r="AR89" s="94"/>
      <c r="AS89" s="94"/>
      <c r="AT89" s="94"/>
      <c r="AU89" s="170"/>
      <c r="AV89" s="94"/>
      <c r="AW89" s="94"/>
      <c r="AX89" s="94"/>
      <c r="AY89" s="167"/>
      <c r="AZ89" s="170"/>
      <c r="BA89" s="94"/>
      <c r="BB89" s="94"/>
      <c r="BC89" s="94"/>
      <c r="BD89" s="172"/>
      <c r="BE89" s="94"/>
      <c r="BF89" s="94"/>
      <c r="BG89" s="94"/>
      <c r="BH89" s="166"/>
      <c r="BI89" s="154"/>
      <c r="BJ89" s="94"/>
      <c r="BK89" s="94"/>
    </row>
    <row r="90" spans="1:73" x14ac:dyDescent="0.2">
      <c r="A90" s="169"/>
      <c r="B90" s="170"/>
      <c r="C90" s="170"/>
      <c r="D90" s="94"/>
      <c r="E90" s="94"/>
      <c r="F90" s="170"/>
      <c r="G90" s="170"/>
      <c r="H90" s="94"/>
      <c r="I90" s="94"/>
      <c r="J90" s="170"/>
      <c r="K90" s="170"/>
      <c r="L90" s="94"/>
      <c r="M90" s="94"/>
      <c r="N90" s="170"/>
      <c r="O90" s="94"/>
      <c r="P90" s="94"/>
      <c r="Q90" s="94"/>
      <c r="R90" s="170"/>
      <c r="S90" s="170"/>
      <c r="T90" s="94"/>
      <c r="U90" s="94"/>
      <c r="V90" s="170"/>
      <c r="W90" s="170"/>
      <c r="X90" s="94"/>
      <c r="Y90" s="94"/>
      <c r="Z90" s="169"/>
      <c r="AA90" s="170"/>
      <c r="AB90" s="170"/>
      <c r="AC90" s="94"/>
      <c r="AD90" s="94"/>
      <c r="AE90" s="170"/>
      <c r="AF90" s="170"/>
      <c r="AG90" s="94"/>
      <c r="AH90" s="94"/>
      <c r="AI90" s="170"/>
      <c r="AJ90" s="170"/>
      <c r="AK90" s="94"/>
      <c r="AL90" s="94"/>
      <c r="AM90" s="170"/>
      <c r="AN90" s="170"/>
      <c r="AO90" s="94"/>
      <c r="AP90" s="94"/>
      <c r="AQ90" s="170"/>
      <c r="AR90" s="94"/>
      <c r="AS90" s="94"/>
      <c r="AT90" s="94"/>
      <c r="AU90" s="170"/>
      <c r="AV90" s="94"/>
      <c r="AW90" s="94"/>
      <c r="AX90" s="94"/>
      <c r="AY90" s="171"/>
      <c r="AZ90" s="170"/>
      <c r="BA90" s="94"/>
      <c r="BB90" s="94"/>
      <c r="BC90" s="94"/>
      <c r="BD90" s="172"/>
      <c r="BE90" s="94"/>
      <c r="BF90" s="94"/>
      <c r="BG90" s="94"/>
      <c r="BH90" s="169"/>
      <c r="BI90" s="154"/>
      <c r="BJ90" s="94"/>
      <c r="BK90" s="94"/>
    </row>
    <row r="91" spans="1:73" x14ac:dyDescent="0.2">
      <c r="A91" s="166"/>
      <c r="B91" s="170"/>
      <c r="C91" s="170"/>
      <c r="D91" s="94"/>
      <c r="E91" s="94"/>
      <c r="F91" s="170"/>
      <c r="G91" s="170"/>
      <c r="H91" s="94"/>
      <c r="I91" s="94"/>
      <c r="J91" s="170"/>
      <c r="K91" s="170"/>
      <c r="L91" s="94"/>
      <c r="M91" s="94"/>
      <c r="N91" s="170"/>
      <c r="O91" s="94"/>
      <c r="P91" s="94"/>
      <c r="Q91" s="94"/>
      <c r="R91" s="170"/>
      <c r="S91" s="170"/>
      <c r="T91" s="94"/>
      <c r="U91" s="94"/>
      <c r="V91" s="170"/>
      <c r="W91" s="170"/>
      <c r="X91" s="94"/>
      <c r="Y91" s="94"/>
      <c r="Z91" s="166"/>
      <c r="AA91" s="170"/>
      <c r="AB91" s="170"/>
      <c r="AC91" s="94"/>
      <c r="AD91" s="94"/>
      <c r="AE91" s="170"/>
      <c r="AF91" s="170"/>
      <c r="AG91" s="94"/>
      <c r="AH91" s="94"/>
      <c r="AI91" s="170"/>
      <c r="AJ91" s="170"/>
      <c r="AK91" s="94"/>
      <c r="AL91" s="94"/>
      <c r="AM91" s="170"/>
      <c r="AN91" s="170"/>
      <c r="AO91" s="94"/>
      <c r="AP91" s="94"/>
      <c r="AQ91" s="170"/>
      <c r="AR91" s="94"/>
      <c r="AS91" s="94"/>
      <c r="AT91" s="94"/>
      <c r="AU91" s="170"/>
      <c r="AV91" s="94"/>
      <c r="AW91" s="94"/>
      <c r="AX91" s="94"/>
      <c r="AY91" s="167"/>
      <c r="AZ91" s="170"/>
      <c r="BA91" s="94"/>
      <c r="BB91" s="94"/>
      <c r="BC91" s="94"/>
      <c r="BD91" s="172"/>
      <c r="BE91" s="94"/>
      <c r="BF91" s="94"/>
      <c r="BG91" s="94"/>
      <c r="BH91" s="166"/>
      <c r="BI91" s="154"/>
      <c r="BJ91" s="94"/>
      <c r="BK91" s="94"/>
    </row>
    <row r="92" spans="1:73" x14ac:dyDescent="0.2">
      <c r="A92" s="166"/>
      <c r="B92" s="170"/>
      <c r="C92" s="170"/>
      <c r="D92" s="94"/>
      <c r="E92" s="94"/>
      <c r="F92" s="170"/>
      <c r="G92" s="170"/>
      <c r="H92" s="94"/>
      <c r="I92" s="94"/>
      <c r="J92" s="170"/>
      <c r="K92" s="170"/>
      <c r="L92" s="94"/>
      <c r="M92" s="94"/>
      <c r="N92" s="170"/>
      <c r="O92" s="94"/>
      <c r="P92" s="94"/>
      <c r="Q92" s="94"/>
      <c r="R92" s="170"/>
      <c r="S92" s="170"/>
      <c r="T92" s="94"/>
      <c r="U92" s="94"/>
      <c r="V92" s="170"/>
      <c r="W92" s="170"/>
      <c r="X92" s="94"/>
      <c r="Y92" s="94"/>
      <c r="Z92" s="166"/>
      <c r="AA92" s="170"/>
      <c r="AB92" s="170"/>
      <c r="AC92" s="94"/>
      <c r="AD92" s="94"/>
      <c r="AE92" s="170"/>
      <c r="AF92" s="170"/>
      <c r="AG92" s="94"/>
      <c r="AH92" s="94"/>
      <c r="AI92" s="170"/>
      <c r="AJ92" s="170"/>
      <c r="AK92" s="94"/>
      <c r="AL92" s="94"/>
      <c r="AM92" s="170"/>
      <c r="AN92" s="170"/>
      <c r="AO92" s="94"/>
      <c r="AP92" s="94"/>
      <c r="AQ92" s="170"/>
      <c r="AR92" s="94"/>
      <c r="AS92" s="94"/>
      <c r="AT92" s="94"/>
      <c r="AU92" s="170"/>
      <c r="AV92" s="94"/>
      <c r="AW92" s="94"/>
      <c r="AX92" s="94"/>
      <c r="AY92" s="167"/>
      <c r="AZ92" s="170"/>
      <c r="BA92" s="94"/>
      <c r="BB92" s="94"/>
      <c r="BC92" s="94"/>
      <c r="BD92" s="172"/>
      <c r="BE92" s="94"/>
      <c r="BF92" s="94"/>
      <c r="BG92" s="94"/>
      <c r="BH92" s="166"/>
      <c r="BI92" s="154"/>
      <c r="BJ92" s="94"/>
      <c r="BK92" s="94"/>
    </row>
    <row r="93" spans="1:73" x14ac:dyDescent="0.2">
      <c r="A93" s="166"/>
      <c r="B93" s="170"/>
      <c r="C93" s="170"/>
      <c r="D93" s="94"/>
      <c r="E93" s="94"/>
      <c r="F93" s="170"/>
      <c r="G93" s="170"/>
      <c r="H93" s="94"/>
      <c r="I93" s="94"/>
      <c r="J93" s="170"/>
      <c r="K93" s="170"/>
      <c r="L93" s="94"/>
      <c r="M93" s="94"/>
      <c r="N93" s="170"/>
      <c r="O93" s="94"/>
      <c r="P93" s="94"/>
      <c r="Q93" s="94"/>
      <c r="R93" s="170"/>
      <c r="S93" s="170"/>
      <c r="T93" s="94"/>
      <c r="U93" s="94"/>
      <c r="V93" s="170"/>
      <c r="W93" s="170"/>
      <c r="X93" s="94"/>
      <c r="Y93" s="94"/>
      <c r="Z93" s="166"/>
      <c r="AA93" s="170"/>
      <c r="AB93" s="170"/>
      <c r="AC93" s="94"/>
      <c r="AD93" s="94"/>
      <c r="AE93" s="170"/>
      <c r="AF93" s="170"/>
      <c r="AG93" s="94"/>
      <c r="AH93" s="94"/>
      <c r="AI93" s="170"/>
      <c r="AJ93" s="170"/>
      <c r="AK93" s="94"/>
      <c r="AL93" s="94"/>
      <c r="AM93" s="170"/>
      <c r="AN93" s="170"/>
      <c r="AO93" s="94"/>
      <c r="AP93" s="94"/>
      <c r="AQ93" s="170"/>
      <c r="AR93" s="94"/>
      <c r="AS93" s="94"/>
      <c r="AT93" s="94"/>
      <c r="AU93" s="170"/>
      <c r="AV93" s="94"/>
      <c r="AW93" s="94"/>
      <c r="AX93" s="94"/>
      <c r="AY93" s="167"/>
      <c r="AZ93" s="170"/>
      <c r="BA93" s="94"/>
      <c r="BB93" s="94"/>
      <c r="BC93" s="94"/>
      <c r="BD93" s="172"/>
      <c r="BE93" s="94"/>
      <c r="BF93" s="94"/>
      <c r="BG93" s="94"/>
      <c r="BH93" s="166"/>
      <c r="BI93" s="154"/>
      <c r="BJ93" s="94"/>
      <c r="BK93" s="94"/>
    </row>
    <row r="94" spans="1:73" x14ac:dyDescent="0.2">
      <c r="A94" s="166"/>
      <c r="B94" s="170"/>
      <c r="C94" s="170"/>
      <c r="D94" s="94"/>
      <c r="E94" s="94"/>
      <c r="F94" s="170"/>
      <c r="G94" s="170"/>
      <c r="H94" s="94"/>
      <c r="I94" s="94"/>
      <c r="J94" s="170"/>
      <c r="K94" s="170"/>
      <c r="L94" s="94"/>
      <c r="M94" s="94"/>
      <c r="N94" s="170"/>
      <c r="O94" s="94"/>
      <c r="P94" s="94"/>
      <c r="Q94" s="94"/>
      <c r="R94" s="170"/>
      <c r="S94" s="170"/>
      <c r="T94" s="94"/>
      <c r="U94" s="94"/>
      <c r="V94" s="170"/>
      <c r="W94" s="170"/>
      <c r="X94" s="94"/>
      <c r="Y94" s="94"/>
      <c r="Z94" s="166"/>
      <c r="AA94" s="170"/>
      <c r="AB94" s="170"/>
      <c r="AC94" s="94"/>
      <c r="AD94" s="94"/>
      <c r="AE94" s="170"/>
      <c r="AF94" s="170"/>
      <c r="AG94" s="94"/>
      <c r="AH94" s="94"/>
      <c r="AI94" s="170"/>
      <c r="AJ94" s="170"/>
      <c r="AK94" s="94"/>
      <c r="AL94" s="94"/>
      <c r="AM94" s="170"/>
      <c r="AN94" s="170"/>
      <c r="AO94" s="94"/>
      <c r="AP94" s="94"/>
      <c r="AQ94" s="170"/>
      <c r="AR94" s="94"/>
      <c r="AS94" s="94"/>
      <c r="AT94" s="94"/>
      <c r="AU94" s="170"/>
      <c r="AV94" s="94"/>
      <c r="AW94" s="94"/>
      <c r="AX94" s="94"/>
      <c r="AY94" s="167"/>
      <c r="AZ94" s="170"/>
      <c r="BA94" s="94"/>
      <c r="BB94" s="94"/>
      <c r="BC94" s="94"/>
      <c r="BD94" s="172"/>
      <c r="BE94" s="94"/>
      <c r="BF94" s="94"/>
      <c r="BG94" s="94"/>
      <c r="BH94" s="166"/>
      <c r="BI94" s="154"/>
      <c r="BJ94" s="94"/>
      <c r="BK94" s="94"/>
    </row>
    <row r="95" spans="1:73" x14ac:dyDescent="0.2">
      <c r="A95" s="166"/>
      <c r="B95" s="170"/>
      <c r="C95" s="170"/>
      <c r="D95" s="94"/>
      <c r="E95" s="94"/>
      <c r="F95" s="170"/>
      <c r="G95" s="170"/>
      <c r="H95" s="94"/>
      <c r="I95" s="94"/>
      <c r="J95" s="170"/>
      <c r="K95" s="170"/>
      <c r="L95" s="94"/>
      <c r="M95" s="94"/>
      <c r="N95" s="170"/>
      <c r="O95" s="94"/>
      <c r="P95" s="94"/>
      <c r="Q95" s="94"/>
      <c r="R95" s="170"/>
      <c r="S95" s="170"/>
      <c r="T95" s="94"/>
      <c r="U95" s="94"/>
      <c r="V95" s="170"/>
      <c r="W95" s="170"/>
      <c r="X95" s="94"/>
      <c r="Y95" s="94"/>
      <c r="Z95" s="166"/>
      <c r="AA95" s="170"/>
      <c r="AB95" s="170"/>
      <c r="AC95" s="94"/>
      <c r="AD95" s="94"/>
      <c r="AE95" s="170"/>
      <c r="AF95" s="170"/>
      <c r="AG95" s="94"/>
      <c r="AH95" s="94"/>
      <c r="AI95" s="170"/>
      <c r="AJ95" s="170"/>
      <c r="AK95" s="94"/>
      <c r="AL95" s="94"/>
      <c r="AM95" s="170"/>
      <c r="AN95" s="170"/>
      <c r="AO95" s="94"/>
      <c r="AP95" s="94"/>
      <c r="AQ95" s="170"/>
      <c r="AR95" s="94"/>
      <c r="AS95" s="94"/>
      <c r="AT95" s="94"/>
      <c r="AU95" s="170"/>
      <c r="AV95" s="94"/>
      <c r="AW95" s="94"/>
      <c r="AX95" s="94"/>
      <c r="AY95" s="167"/>
      <c r="AZ95" s="170"/>
      <c r="BA95" s="94"/>
      <c r="BB95" s="94"/>
      <c r="BC95" s="94"/>
      <c r="BD95" s="172"/>
      <c r="BE95" s="94"/>
      <c r="BF95" s="94"/>
      <c r="BG95" s="94"/>
      <c r="BH95" s="166"/>
      <c r="BI95" s="154"/>
      <c r="BJ95" s="94"/>
      <c r="BK95" s="94"/>
    </row>
    <row r="96" spans="1:73" x14ac:dyDescent="0.2">
      <c r="A96" s="166"/>
      <c r="B96" s="170"/>
      <c r="C96" s="170"/>
      <c r="D96" s="94"/>
      <c r="E96" s="94"/>
      <c r="F96" s="170"/>
      <c r="G96" s="170"/>
      <c r="H96" s="94"/>
      <c r="I96" s="94"/>
      <c r="J96" s="170"/>
      <c r="K96" s="170"/>
      <c r="L96" s="94"/>
      <c r="M96" s="94"/>
      <c r="N96" s="170"/>
      <c r="O96" s="94"/>
      <c r="P96" s="94"/>
      <c r="Q96" s="94"/>
      <c r="R96" s="170"/>
      <c r="S96" s="170"/>
      <c r="T96" s="94"/>
      <c r="U96" s="94"/>
      <c r="V96" s="170"/>
      <c r="W96" s="170"/>
      <c r="X96" s="94"/>
      <c r="Y96" s="94"/>
      <c r="Z96" s="166"/>
      <c r="AA96" s="170"/>
      <c r="AB96" s="170"/>
      <c r="AC96" s="94"/>
      <c r="AD96" s="94"/>
      <c r="AE96" s="170"/>
      <c r="AF96" s="170"/>
      <c r="AG96" s="94"/>
      <c r="AH96" s="94"/>
      <c r="AI96" s="170"/>
      <c r="AJ96" s="170"/>
      <c r="AK96" s="94"/>
      <c r="AL96" s="94"/>
      <c r="AM96" s="170"/>
      <c r="AN96" s="170"/>
      <c r="AO96" s="94"/>
      <c r="AP96" s="94"/>
      <c r="AQ96" s="170"/>
      <c r="AR96" s="94"/>
      <c r="AS96" s="94"/>
      <c r="AT96" s="94"/>
      <c r="AU96" s="170"/>
      <c r="AV96" s="94"/>
      <c r="AW96" s="94"/>
      <c r="AX96" s="94"/>
      <c r="AY96" s="167"/>
      <c r="AZ96" s="170"/>
      <c r="BA96" s="94"/>
      <c r="BB96" s="94"/>
      <c r="BC96" s="94"/>
      <c r="BD96" s="172"/>
      <c r="BE96" s="94"/>
      <c r="BF96" s="94"/>
      <c r="BG96" s="94"/>
      <c r="BH96" s="166"/>
      <c r="BI96" s="154"/>
      <c r="BJ96" s="94"/>
      <c r="BK96" s="94"/>
    </row>
    <row r="97" spans="1:70" x14ac:dyDescent="0.2">
      <c r="A97" s="166"/>
      <c r="B97" s="170"/>
      <c r="C97" s="170"/>
      <c r="D97" s="94"/>
      <c r="E97" s="94"/>
      <c r="F97" s="170"/>
      <c r="G97" s="170"/>
      <c r="H97" s="94"/>
      <c r="I97" s="94"/>
      <c r="J97" s="170"/>
      <c r="K97" s="170"/>
      <c r="L97" s="94"/>
      <c r="M97" s="94"/>
      <c r="N97" s="170"/>
      <c r="O97" s="94"/>
      <c r="P97" s="94"/>
      <c r="Q97" s="94"/>
      <c r="R97" s="170"/>
      <c r="S97" s="170"/>
      <c r="T97" s="94"/>
      <c r="U97" s="94"/>
      <c r="V97" s="170"/>
      <c r="W97" s="170"/>
      <c r="X97" s="94"/>
      <c r="Y97" s="94"/>
      <c r="Z97" s="166"/>
      <c r="AA97" s="170"/>
      <c r="AB97" s="170"/>
      <c r="AC97" s="94"/>
      <c r="AD97" s="94"/>
      <c r="AE97" s="170"/>
      <c r="AF97" s="170"/>
      <c r="AG97" s="94"/>
      <c r="AH97" s="94"/>
      <c r="AI97" s="170"/>
      <c r="AJ97" s="170"/>
      <c r="AK97" s="94"/>
      <c r="AL97" s="94"/>
      <c r="AM97" s="170"/>
      <c r="AN97" s="170"/>
      <c r="AO97" s="94"/>
      <c r="AP97" s="94"/>
      <c r="AQ97" s="170"/>
      <c r="AR97" s="94"/>
      <c r="AS97" s="94"/>
      <c r="AT97" s="94"/>
      <c r="AU97" s="170"/>
      <c r="AV97" s="94"/>
      <c r="AW97" s="94"/>
      <c r="AX97" s="94"/>
      <c r="AY97" s="167"/>
      <c r="AZ97" s="170"/>
      <c r="BA97" s="94"/>
      <c r="BB97" s="94"/>
      <c r="BC97" s="94"/>
      <c r="BD97" s="172"/>
      <c r="BE97" s="94"/>
      <c r="BF97" s="94"/>
      <c r="BG97" s="94"/>
      <c r="BH97" s="166"/>
      <c r="BI97" s="154"/>
      <c r="BJ97" s="94"/>
      <c r="BK97" s="94"/>
    </row>
    <row r="98" spans="1:70" x14ac:dyDescent="0.2">
      <c r="A98" s="166"/>
      <c r="B98" s="170"/>
      <c r="C98" s="170"/>
      <c r="D98" s="94"/>
      <c r="E98" s="94"/>
      <c r="F98" s="170"/>
      <c r="G98" s="170"/>
      <c r="H98" s="94"/>
      <c r="I98" s="94"/>
      <c r="J98" s="170"/>
      <c r="K98" s="170"/>
      <c r="L98" s="94"/>
      <c r="M98" s="94"/>
      <c r="N98" s="170"/>
      <c r="O98" s="94"/>
      <c r="P98" s="94"/>
      <c r="Q98" s="94"/>
      <c r="R98" s="170"/>
      <c r="S98" s="170"/>
      <c r="T98" s="94"/>
      <c r="U98" s="94"/>
      <c r="V98" s="170"/>
      <c r="W98" s="170"/>
      <c r="X98" s="94"/>
      <c r="Y98" s="94"/>
      <c r="Z98" s="166"/>
      <c r="AA98" s="170"/>
      <c r="AB98" s="170"/>
      <c r="AC98" s="94"/>
      <c r="AD98" s="94"/>
      <c r="AE98" s="170"/>
      <c r="AF98" s="170"/>
      <c r="AG98" s="94"/>
      <c r="AH98" s="94"/>
      <c r="AI98" s="170"/>
      <c r="AJ98" s="170"/>
      <c r="AK98" s="94"/>
      <c r="AL98" s="94"/>
      <c r="AM98" s="170"/>
      <c r="AN98" s="170"/>
      <c r="AO98" s="94"/>
      <c r="AP98" s="94"/>
      <c r="AQ98" s="170"/>
      <c r="AR98" s="94"/>
      <c r="AS98" s="94"/>
      <c r="AT98" s="94"/>
      <c r="AU98" s="170"/>
      <c r="AV98" s="94"/>
      <c r="AW98" s="94"/>
      <c r="AX98" s="94"/>
      <c r="AY98" s="167"/>
      <c r="AZ98" s="170"/>
      <c r="BA98" s="94"/>
      <c r="BB98" s="94"/>
      <c r="BC98" s="94"/>
      <c r="BD98" s="172"/>
      <c r="BE98" s="94"/>
      <c r="BF98" s="94"/>
      <c r="BG98" s="94"/>
      <c r="BH98" s="166"/>
      <c r="BI98" s="154"/>
      <c r="BJ98" s="94"/>
      <c r="BK98" s="94"/>
    </row>
    <row r="99" spans="1:70" x14ac:dyDescent="0.2">
      <c r="A99" s="166"/>
      <c r="B99" s="170"/>
      <c r="C99" s="170"/>
      <c r="D99" s="94"/>
      <c r="E99" s="94"/>
      <c r="F99" s="170"/>
      <c r="G99" s="170"/>
      <c r="H99" s="94"/>
      <c r="I99" s="94"/>
      <c r="J99" s="170"/>
      <c r="K99" s="170"/>
      <c r="L99" s="94"/>
      <c r="M99" s="94"/>
      <c r="N99" s="170"/>
      <c r="O99" s="94"/>
      <c r="P99" s="94"/>
      <c r="Q99" s="94"/>
      <c r="R99" s="170"/>
      <c r="S99" s="170"/>
      <c r="T99" s="94"/>
      <c r="U99" s="94"/>
      <c r="V99" s="170"/>
      <c r="W99" s="170"/>
      <c r="X99" s="94"/>
      <c r="Y99" s="94"/>
      <c r="Z99" s="166"/>
      <c r="AA99" s="170"/>
      <c r="AB99" s="170"/>
      <c r="AC99" s="94"/>
      <c r="AD99" s="94"/>
      <c r="AE99" s="170"/>
      <c r="AF99" s="170"/>
      <c r="AG99" s="94"/>
      <c r="AH99" s="94"/>
      <c r="AI99" s="170"/>
      <c r="AJ99" s="170"/>
      <c r="AK99" s="94"/>
      <c r="AL99" s="94"/>
      <c r="AM99" s="170"/>
      <c r="AN99" s="170"/>
      <c r="AO99" s="94"/>
      <c r="AP99" s="94"/>
      <c r="AQ99" s="170"/>
      <c r="AR99" s="94"/>
      <c r="AS99" s="94"/>
      <c r="AT99" s="94"/>
      <c r="AU99" s="170"/>
      <c r="AV99" s="94"/>
      <c r="AW99" s="94"/>
      <c r="AX99" s="94"/>
      <c r="AY99" s="167"/>
      <c r="AZ99" s="170"/>
      <c r="BA99" s="94"/>
      <c r="BB99" s="94"/>
      <c r="BC99" s="94"/>
      <c r="BD99" s="172"/>
      <c r="BE99" s="94"/>
      <c r="BF99" s="94"/>
      <c r="BG99" s="94"/>
      <c r="BH99" s="166"/>
      <c r="BI99" s="154"/>
      <c r="BJ99" s="94"/>
      <c r="BK99" s="94"/>
    </row>
    <row r="100" spans="1:70" x14ac:dyDescent="0.2">
      <c r="A100" s="166"/>
      <c r="B100" s="170"/>
      <c r="C100" s="170"/>
      <c r="D100" s="94"/>
      <c r="E100" s="94"/>
      <c r="F100" s="170"/>
      <c r="G100" s="170"/>
      <c r="H100" s="94"/>
      <c r="I100" s="94"/>
      <c r="J100" s="170"/>
      <c r="K100" s="170"/>
      <c r="L100" s="94"/>
      <c r="M100" s="94"/>
      <c r="N100" s="170"/>
      <c r="O100" s="94"/>
      <c r="P100" s="94"/>
      <c r="Q100" s="94"/>
      <c r="R100" s="170"/>
      <c r="S100" s="170"/>
      <c r="T100" s="94"/>
      <c r="U100" s="94"/>
      <c r="V100" s="170"/>
      <c r="W100" s="170"/>
      <c r="X100" s="94"/>
      <c r="Y100" s="94"/>
      <c r="Z100" s="166"/>
      <c r="AA100" s="170"/>
      <c r="AB100" s="170"/>
      <c r="AC100" s="94"/>
      <c r="AD100" s="94"/>
      <c r="AE100" s="170"/>
      <c r="AF100" s="170"/>
      <c r="AG100" s="94"/>
      <c r="AH100" s="94"/>
      <c r="AI100" s="170"/>
      <c r="AJ100" s="170"/>
      <c r="AK100" s="94"/>
      <c r="AL100" s="94"/>
      <c r="AM100" s="170"/>
      <c r="AN100" s="170"/>
      <c r="AO100" s="94"/>
      <c r="AP100" s="94"/>
      <c r="AQ100" s="170"/>
      <c r="AR100" s="94"/>
      <c r="AS100" s="94"/>
      <c r="AT100" s="94"/>
      <c r="AU100" s="170"/>
      <c r="AV100" s="94"/>
      <c r="AW100" s="94"/>
      <c r="AX100" s="94"/>
      <c r="AY100" s="167"/>
      <c r="AZ100" s="170"/>
      <c r="BA100" s="94"/>
      <c r="BB100" s="94"/>
      <c r="BC100" s="94"/>
      <c r="BD100" s="172"/>
      <c r="BE100" s="94"/>
      <c r="BF100" s="94"/>
      <c r="BG100" s="94"/>
      <c r="BH100" s="166"/>
      <c r="BI100" s="154"/>
      <c r="BJ100" s="94"/>
      <c r="BK100" s="94"/>
    </row>
    <row r="101" spans="1:70" x14ac:dyDescent="0.2">
      <c r="A101" s="166"/>
      <c r="B101" s="170"/>
      <c r="C101" s="170"/>
      <c r="D101" s="94"/>
      <c r="E101" s="94"/>
      <c r="F101" s="170"/>
      <c r="G101" s="170"/>
      <c r="H101" s="94"/>
      <c r="I101" s="94"/>
      <c r="J101" s="170"/>
      <c r="K101" s="170"/>
      <c r="L101" s="94"/>
      <c r="M101" s="94"/>
      <c r="N101" s="170"/>
      <c r="O101" s="94"/>
      <c r="P101" s="94"/>
      <c r="Q101" s="94"/>
      <c r="R101" s="170"/>
      <c r="S101" s="170"/>
      <c r="T101" s="94"/>
      <c r="U101" s="94"/>
      <c r="V101" s="170"/>
      <c r="W101" s="170"/>
      <c r="X101" s="94"/>
      <c r="Y101" s="94"/>
      <c r="Z101" s="166"/>
      <c r="AA101" s="170"/>
      <c r="AB101" s="170"/>
      <c r="AC101" s="94"/>
      <c r="AD101" s="94"/>
      <c r="AE101" s="170"/>
      <c r="AF101" s="170"/>
      <c r="AG101" s="94"/>
      <c r="AH101" s="94"/>
      <c r="AI101" s="170"/>
      <c r="AJ101" s="170"/>
      <c r="AK101" s="94"/>
      <c r="AL101" s="94"/>
      <c r="AM101" s="170"/>
      <c r="AN101" s="170"/>
      <c r="AO101" s="94"/>
      <c r="AP101" s="94"/>
      <c r="AQ101" s="170"/>
      <c r="AR101" s="94"/>
      <c r="AS101" s="94"/>
      <c r="AT101" s="94"/>
      <c r="AU101" s="170"/>
      <c r="AV101" s="94"/>
      <c r="AW101" s="94"/>
      <c r="AX101" s="94"/>
      <c r="AY101" s="167"/>
      <c r="AZ101" s="170"/>
      <c r="BA101" s="94"/>
      <c r="BB101" s="94"/>
      <c r="BC101" s="94"/>
      <c r="BD101" s="172"/>
      <c r="BE101" s="94"/>
      <c r="BF101" s="94"/>
      <c r="BG101" s="94"/>
      <c r="BH101" s="166"/>
      <c r="BI101" s="154"/>
      <c r="BJ101" s="94"/>
      <c r="BK101" s="94"/>
    </row>
    <row r="102" spans="1:70" x14ac:dyDescent="0.2">
      <c r="A102" s="166"/>
      <c r="B102" s="170"/>
      <c r="C102" s="170"/>
      <c r="D102" s="94"/>
      <c r="E102" s="94"/>
      <c r="F102" s="170"/>
      <c r="G102" s="170"/>
      <c r="H102" s="94"/>
      <c r="I102" s="94"/>
      <c r="J102" s="170"/>
      <c r="K102" s="170"/>
      <c r="L102" s="94"/>
      <c r="M102" s="94"/>
      <c r="N102" s="170"/>
      <c r="O102" s="94"/>
      <c r="P102" s="94"/>
      <c r="Q102" s="94"/>
      <c r="R102" s="170"/>
      <c r="S102" s="170"/>
      <c r="T102" s="94"/>
      <c r="U102" s="94"/>
      <c r="V102" s="170"/>
      <c r="W102" s="170"/>
      <c r="X102" s="94"/>
      <c r="Y102" s="94"/>
      <c r="Z102" s="166"/>
      <c r="AA102" s="170"/>
      <c r="AB102" s="170"/>
      <c r="AC102" s="94"/>
      <c r="AD102" s="94"/>
      <c r="AE102" s="170"/>
      <c r="AF102" s="170"/>
      <c r="AG102" s="94"/>
      <c r="AH102" s="94"/>
      <c r="AI102" s="170"/>
      <c r="AJ102" s="170"/>
      <c r="AK102" s="94"/>
      <c r="AL102" s="94"/>
      <c r="AM102" s="170"/>
      <c r="AN102" s="170"/>
      <c r="AO102" s="94"/>
      <c r="AP102" s="94"/>
      <c r="AQ102" s="170"/>
      <c r="AR102" s="94"/>
      <c r="AS102" s="94"/>
      <c r="AT102" s="94"/>
      <c r="AU102" s="170"/>
      <c r="AV102" s="94"/>
      <c r="AW102" s="94"/>
      <c r="AX102" s="94"/>
      <c r="AY102" s="167"/>
      <c r="AZ102" s="170"/>
      <c r="BA102" s="94"/>
      <c r="BB102" s="94"/>
      <c r="BC102" s="94"/>
      <c r="BD102" s="172"/>
      <c r="BE102" s="94"/>
      <c r="BF102" s="94"/>
      <c r="BG102" s="94"/>
      <c r="BH102" s="166"/>
      <c r="BI102" s="154"/>
      <c r="BJ102" s="94"/>
      <c r="BK102" s="94"/>
    </row>
    <row r="103" spans="1:70" x14ac:dyDescent="0.2">
      <c r="A103" s="166"/>
      <c r="B103" s="170"/>
      <c r="C103" s="170"/>
      <c r="D103" s="94"/>
      <c r="E103" s="94"/>
      <c r="F103" s="170"/>
      <c r="G103" s="170"/>
      <c r="H103" s="94"/>
      <c r="I103" s="94"/>
      <c r="J103" s="170"/>
      <c r="K103" s="170"/>
      <c r="L103" s="94"/>
      <c r="M103" s="94"/>
      <c r="N103" s="170"/>
      <c r="O103" s="94"/>
      <c r="P103" s="94"/>
      <c r="Q103" s="94"/>
      <c r="R103" s="170"/>
      <c r="S103" s="170"/>
      <c r="T103" s="94"/>
      <c r="U103" s="94"/>
      <c r="V103" s="170"/>
      <c r="W103" s="170"/>
      <c r="X103" s="94"/>
      <c r="Y103" s="94"/>
      <c r="Z103" s="166"/>
      <c r="AA103" s="170"/>
      <c r="AB103" s="170"/>
      <c r="AC103" s="94"/>
      <c r="AD103" s="94"/>
      <c r="AE103" s="170"/>
      <c r="AF103" s="170"/>
      <c r="AG103" s="94"/>
      <c r="AH103" s="94"/>
      <c r="AI103" s="170"/>
      <c r="AJ103" s="170"/>
      <c r="AK103" s="94"/>
      <c r="AL103" s="94"/>
      <c r="AM103" s="170"/>
      <c r="AN103" s="170"/>
      <c r="AO103" s="94"/>
      <c r="AP103" s="94"/>
      <c r="AQ103" s="170"/>
      <c r="AR103" s="94"/>
      <c r="AS103" s="94"/>
      <c r="AT103" s="94"/>
      <c r="AU103" s="170"/>
      <c r="AV103" s="94"/>
      <c r="AW103" s="94"/>
      <c r="AX103" s="94"/>
      <c r="AY103" s="166"/>
      <c r="AZ103" s="170"/>
      <c r="BA103" s="94"/>
      <c r="BB103" s="94"/>
      <c r="BC103" s="94"/>
      <c r="BD103" s="172"/>
      <c r="BE103" s="94"/>
      <c r="BF103" s="94"/>
      <c r="BG103" s="94"/>
      <c r="BH103" s="166"/>
      <c r="BI103" s="154"/>
      <c r="BJ103" s="94"/>
      <c r="BK103" s="94"/>
    </row>
    <row r="104" spans="1:70" x14ac:dyDescent="0.2">
      <c r="A104" s="166"/>
      <c r="B104" s="170"/>
      <c r="C104" s="170"/>
      <c r="D104" s="94"/>
      <c r="E104" s="94"/>
      <c r="F104" s="170"/>
      <c r="G104" s="170"/>
      <c r="H104" s="94"/>
      <c r="I104" s="94"/>
      <c r="J104" s="170"/>
      <c r="K104" s="170"/>
      <c r="L104" s="94"/>
      <c r="M104" s="94"/>
      <c r="N104" s="170"/>
      <c r="O104" s="94"/>
      <c r="P104" s="94"/>
      <c r="Q104" s="94"/>
      <c r="R104" s="170"/>
      <c r="S104" s="170"/>
      <c r="T104" s="94"/>
      <c r="U104" s="94"/>
      <c r="V104" s="170"/>
      <c r="W104" s="170"/>
      <c r="X104" s="94"/>
      <c r="Y104" s="94"/>
      <c r="Z104" s="166"/>
      <c r="AA104" s="170"/>
      <c r="AB104" s="170"/>
      <c r="AC104" s="94"/>
      <c r="AD104" s="94"/>
      <c r="AE104" s="170"/>
      <c r="AF104" s="170"/>
      <c r="AG104" s="94"/>
      <c r="AH104" s="94"/>
      <c r="AI104" s="170"/>
      <c r="AJ104" s="170"/>
      <c r="AK104" s="94"/>
      <c r="AL104" s="94"/>
      <c r="AM104" s="170"/>
      <c r="AN104" s="170"/>
      <c r="AO104" s="94"/>
      <c r="AP104" s="94"/>
      <c r="AQ104" s="170"/>
      <c r="AR104" s="94"/>
      <c r="AS104" s="94"/>
      <c r="AT104" s="94"/>
      <c r="AU104" s="170"/>
      <c r="AV104" s="94"/>
      <c r="AW104" s="94"/>
      <c r="AX104" s="94"/>
      <c r="AY104" s="166"/>
      <c r="AZ104" s="170"/>
      <c r="BA104" s="94"/>
      <c r="BB104" s="94"/>
      <c r="BC104" s="94"/>
      <c r="BD104" s="172"/>
      <c r="BE104" s="94"/>
      <c r="BF104" s="94"/>
      <c r="BG104" s="94"/>
      <c r="BH104" s="166"/>
      <c r="BI104" s="154"/>
      <c r="BJ104" s="94"/>
      <c r="BK104" s="94"/>
    </row>
    <row r="105" spans="1:70" x14ac:dyDescent="0.2">
      <c r="A105" s="166"/>
      <c r="B105" s="170"/>
      <c r="C105" s="170"/>
      <c r="D105" s="94"/>
      <c r="E105" s="94"/>
      <c r="F105" s="170"/>
      <c r="G105" s="170"/>
      <c r="H105" s="94"/>
      <c r="I105" s="94"/>
      <c r="J105" s="170"/>
      <c r="K105" s="170"/>
      <c r="L105" s="94"/>
      <c r="M105" s="94"/>
      <c r="N105" s="170"/>
      <c r="O105" s="94"/>
      <c r="P105" s="94"/>
      <c r="Q105" s="94"/>
      <c r="R105" s="170"/>
      <c r="S105" s="170"/>
      <c r="T105" s="94"/>
      <c r="U105" s="94"/>
      <c r="V105" s="170"/>
      <c r="W105" s="170"/>
      <c r="X105" s="94"/>
      <c r="Y105" s="94"/>
      <c r="Z105" s="166"/>
      <c r="AA105" s="170"/>
      <c r="AB105" s="170"/>
      <c r="AC105" s="94"/>
      <c r="AD105" s="94"/>
      <c r="AE105" s="170"/>
      <c r="AF105" s="170"/>
      <c r="AG105" s="94"/>
      <c r="AH105" s="94"/>
      <c r="AI105" s="170"/>
      <c r="AJ105" s="170"/>
      <c r="AK105" s="94"/>
      <c r="AL105" s="94"/>
      <c r="AM105" s="170"/>
      <c r="AN105" s="170"/>
      <c r="AO105" s="94"/>
      <c r="AP105" s="94"/>
      <c r="AQ105" s="170"/>
      <c r="AR105" s="94"/>
      <c r="AS105" s="94"/>
      <c r="AT105" s="94"/>
      <c r="AU105" s="170"/>
      <c r="AV105" s="94"/>
      <c r="AW105" s="94"/>
      <c r="AX105" s="94"/>
      <c r="AY105" s="166"/>
      <c r="AZ105" s="170"/>
      <c r="BA105" s="94"/>
      <c r="BB105" s="94"/>
      <c r="BC105" s="94"/>
      <c r="BD105" s="172"/>
      <c r="BE105" s="94"/>
      <c r="BF105" s="94"/>
      <c r="BG105" s="94"/>
      <c r="BH105" s="166"/>
      <c r="BI105" s="154"/>
      <c r="BJ105" s="94"/>
      <c r="BK105" s="94"/>
    </row>
    <row r="106" spans="1:70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154"/>
      <c r="BJ106" s="94"/>
      <c r="BK106" s="94"/>
    </row>
    <row r="107" spans="1:70" ht="14.25" customHeight="1" x14ac:dyDescent="0.2">
      <c r="A107" s="94"/>
      <c r="B107" s="94"/>
      <c r="C107" s="94"/>
      <c r="D107" s="94"/>
      <c r="E107" s="154"/>
      <c r="F107" s="94"/>
      <c r="G107" s="94"/>
      <c r="H107" s="94"/>
      <c r="I107" s="154"/>
      <c r="J107" s="94"/>
      <c r="K107" s="88"/>
      <c r="L107" s="94"/>
      <c r="M107" s="154"/>
      <c r="N107" s="94"/>
      <c r="O107" s="88"/>
      <c r="P107" s="94"/>
      <c r="Q107" s="154"/>
      <c r="R107" s="94"/>
      <c r="S107" s="94"/>
      <c r="T107" s="94"/>
      <c r="U107" s="154"/>
      <c r="V107" s="94"/>
      <c r="W107" s="94"/>
      <c r="X107" s="94"/>
      <c r="Y107" s="154"/>
      <c r="Z107" s="94"/>
      <c r="AA107" s="94"/>
      <c r="AB107" s="94"/>
      <c r="AC107" s="94"/>
      <c r="AD107" s="154"/>
      <c r="AE107" s="94"/>
      <c r="AF107" s="94"/>
      <c r="AG107" s="94"/>
      <c r="AH107" s="154"/>
      <c r="AI107" s="94"/>
      <c r="AJ107" s="88"/>
      <c r="AK107" s="94"/>
      <c r="AL107" s="154"/>
      <c r="AM107" s="94"/>
      <c r="AN107" s="94"/>
      <c r="AO107" s="94"/>
      <c r="AP107" s="154"/>
      <c r="AQ107" s="94"/>
      <c r="AR107" s="94"/>
      <c r="AS107" s="94"/>
      <c r="AT107" s="154"/>
      <c r="AU107" s="94"/>
      <c r="AV107" s="88"/>
      <c r="AW107" s="94"/>
      <c r="AX107" s="94"/>
      <c r="AY107" s="154"/>
      <c r="AZ107" s="94"/>
      <c r="BA107" s="88"/>
      <c r="BB107" s="94"/>
      <c r="BC107" s="154"/>
      <c r="BD107" s="94"/>
      <c r="BE107" s="88"/>
      <c r="BF107" s="94"/>
      <c r="BG107" s="154"/>
      <c r="BH107" s="94"/>
      <c r="BI107" s="94"/>
      <c r="BJ107" s="94"/>
      <c r="BK107" s="94"/>
    </row>
    <row r="108" spans="1:70" s="155" customFormat="1" ht="15" customHeight="1" x14ac:dyDescent="0.2">
      <c r="A108" s="94"/>
      <c r="B108" s="94"/>
      <c r="C108" s="94"/>
      <c r="D108" s="166"/>
      <c r="E108" s="166"/>
      <c r="F108" s="94"/>
      <c r="G108" s="94"/>
      <c r="H108" s="166"/>
      <c r="I108" s="166"/>
      <c r="J108" s="94"/>
      <c r="K108" s="166"/>
      <c r="L108" s="166"/>
      <c r="M108" s="166"/>
      <c r="N108" s="94"/>
      <c r="O108" s="166"/>
      <c r="P108" s="166"/>
      <c r="Q108" s="166"/>
      <c r="R108" s="94"/>
      <c r="S108" s="94"/>
      <c r="T108" s="166"/>
      <c r="U108" s="166"/>
      <c r="V108" s="94"/>
      <c r="W108" s="94"/>
      <c r="X108" s="166"/>
      <c r="Y108" s="166"/>
      <c r="Z108" s="166"/>
      <c r="AA108" s="94"/>
      <c r="AB108" s="94"/>
      <c r="AC108" s="166"/>
      <c r="AD108" s="166"/>
      <c r="AE108" s="94"/>
      <c r="AF108" s="94"/>
      <c r="AG108" s="166"/>
      <c r="AH108" s="166"/>
      <c r="AI108" s="166"/>
      <c r="AJ108" s="166"/>
      <c r="AK108" s="166"/>
      <c r="AL108" s="166"/>
      <c r="AM108" s="94"/>
      <c r="AN108" s="94"/>
      <c r="AO108" s="166"/>
      <c r="AP108" s="166"/>
      <c r="AQ108" s="94"/>
      <c r="AR108" s="94"/>
      <c r="AS108" s="166"/>
      <c r="AT108" s="166"/>
      <c r="AU108" s="94"/>
      <c r="AV108" s="166"/>
      <c r="AW108" s="166"/>
      <c r="AX108" s="166"/>
      <c r="AY108" s="166"/>
      <c r="AZ108" s="94"/>
      <c r="BA108" s="166"/>
      <c r="BB108" s="166"/>
      <c r="BC108" s="166"/>
      <c r="BD108" s="94"/>
      <c r="BE108" s="166"/>
      <c r="BF108" s="166"/>
      <c r="BG108" s="166"/>
      <c r="BH108" s="166"/>
      <c r="BI108" s="166"/>
      <c r="BJ108" s="166"/>
      <c r="BK108" s="94"/>
      <c r="BL108" s="82"/>
      <c r="BM108" s="82"/>
      <c r="BN108" s="82"/>
      <c r="BO108" s="82"/>
      <c r="BP108" s="82"/>
      <c r="BQ108" s="82"/>
      <c r="BR108" s="82"/>
    </row>
    <row r="109" spans="1:70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</row>
    <row r="110" spans="1:70" x14ac:dyDescent="0.2">
      <c r="A110" s="94"/>
      <c r="B110" s="94"/>
      <c r="C110" s="94"/>
      <c r="D110" s="88"/>
      <c r="E110" s="88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88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88"/>
      <c r="AD110" s="88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88"/>
      <c r="AZ110" s="94"/>
      <c r="BA110" s="88"/>
      <c r="BB110" s="88"/>
      <c r="BC110" s="94"/>
      <c r="BD110" s="94"/>
      <c r="BE110" s="94"/>
      <c r="BF110" s="88"/>
      <c r="BG110" s="94"/>
      <c r="BH110" s="94"/>
      <c r="BI110" s="94"/>
      <c r="BJ110" s="94"/>
      <c r="BK110" s="94"/>
    </row>
    <row r="111" spans="1:70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</row>
  </sheetData>
  <mergeCells count="18">
    <mergeCell ref="A6:A14"/>
    <mergeCell ref="BH6:BH14"/>
    <mergeCell ref="BI8:BJ8"/>
    <mergeCell ref="BI75:BJ75"/>
    <mergeCell ref="BI74:BJ74"/>
    <mergeCell ref="BI9:BJ9"/>
    <mergeCell ref="AE69:AG69"/>
    <mergeCell ref="F69:H69"/>
    <mergeCell ref="G68:H68"/>
    <mergeCell ref="BB69:BD69"/>
    <mergeCell ref="Z6:Z14"/>
    <mergeCell ref="AY6:AY14"/>
    <mergeCell ref="F3:H3"/>
    <mergeCell ref="BC68:BD68"/>
    <mergeCell ref="AE3:AG3"/>
    <mergeCell ref="BB3:BD3"/>
    <mergeCell ref="AI50:AJ50"/>
    <mergeCell ref="BD50:BE50"/>
  </mergeCells>
  <phoneticPr fontId="14" type="noConversion"/>
  <pageMargins left="0.39370078740157483" right="0.19685039370078741" top="0.19685039370078741" bottom="0.19685039370078741" header="0" footer="0.11811023622047245"/>
  <pageSetup paperSize="9" scale="74" orientation="landscape" horizontalDpi="120" verticalDpi="14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 x14ac:dyDescent="0.2"/>
  <cols>
    <col min="1" max="1" width="5.5703125" customWidth="1"/>
    <col min="2" max="2" width="5.140625" customWidth="1"/>
    <col min="3" max="3" width="4.85546875" customWidth="1"/>
    <col min="4" max="4" width="19.7109375" customWidth="1"/>
  </cols>
  <sheetData>
    <row r="1" spans="1:125" x14ac:dyDescent="0.2">
      <c r="A1" s="59" t="s">
        <v>90</v>
      </c>
      <c r="B1" s="60" t="s">
        <v>91</v>
      </c>
      <c r="C1" s="61" t="s">
        <v>92</v>
      </c>
      <c r="D1" s="61">
        <v>38718.002083333333</v>
      </c>
      <c r="E1" s="62"/>
      <c r="F1" s="62"/>
    </row>
    <row r="2" spans="1:125" ht="15.75" x14ac:dyDescent="0.25">
      <c r="A2" s="58">
        <v>0</v>
      </c>
      <c r="B2" s="58"/>
      <c r="C2" s="55"/>
      <c r="D2" s="55" t="str">
        <f xml:space="preserve"> CONCATENATE("График показаний в период с ",TEXT($B$1,"ДД.ММ.ГГГГ чч:мм:сс"), " по ",TEXT($C$1,"ДД.ММ.ГГГГ чч:мм:сс"))</f>
        <v>График показаний в период с 15.12.2021 00:00:00 по 16.12.2021 00:00:00</v>
      </c>
      <c r="E2" s="55"/>
      <c r="F2" s="55"/>
      <c r="G2" s="55"/>
      <c r="H2" s="55"/>
      <c r="I2" s="55"/>
      <c r="J2" s="55"/>
      <c r="K2" s="55"/>
      <c r="L2" s="55"/>
    </row>
    <row r="3" spans="1:125" x14ac:dyDescent="0.2">
      <c r="A3" s="58">
        <v>3</v>
      </c>
    </row>
    <row r="5" spans="1:125" x14ac:dyDescent="0.2">
      <c r="A5" s="65">
        <v>1</v>
      </c>
      <c r="B5" s="65">
        <v>2</v>
      </c>
      <c r="C5" s="6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</row>
    <row r="6" spans="1:125" ht="64.5" customHeight="1" x14ac:dyDescent="0.2">
      <c r="D6" s="52" t="s">
        <v>83</v>
      </c>
      <c r="E6" s="53" t="s">
        <v>93</v>
      </c>
      <c r="F6" s="53" t="s">
        <v>94</v>
      </c>
      <c r="G6" s="53" t="s">
        <v>95</v>
      </c>
      <c r="H6" s="53" t="s">
        <v>94</v>
      </c>
      <c r="I6" s="53" t="s">
        <v>96</v>
      </c>
      <c r="J6" s="53" t="s">
        <v>97</v>
      </c>
      <c r="K6" s="53" t="s">
        <v>98</v>
      </c>
      <c r="L6" s="53" t="s">
        <v>99</v>
      </c>
      <c r="M6" s="53" t="s">
        <v>100</v>
      </c>
      <c r="N6" s="53" t="s">
        <v>101</v>
      </c>
      <c r="O6" s="53" t="s">
        <v>102</v>
      </c>
      <c r="P6" s="53" t="s">
        <v>103</v>
      </c>
      <c r="Q6" s="53" t="s">
        <v>104</v>
      </c>
      <c r="R6" s="53" t="s">
        <v>105</v>
      </c>
      <c r="S6" s="53" t="s">
        <v>106</v>
      </c>
      <c r="T6" s="53" t="s">
        <v>107</v>
      </c>
      <c r="U6" s="53" t="s">
        <v>108</v>
      </c>
      <c r="V6" s="53" t="s">
        <v>109</v>
      </c>
      <c r="W6" s="53" t="s">
        <v>110</v>
      </c>
      <c r="X6" s="53" t="s">
        <v>111</v>
      </c>
      <c r="Y6" s="53" t="s">
        <v>112</v>
      </c>
      <c r="Z6" s="53" t="s">
        <v>113</v>
      </c>
      <c r="AA6" s="53" t="s">
        <v>114</v>
      </c>
      <c r="AB6" s="53" t="s">
        <v>115</v>
      </c>
      <c r="AC6" s="53" t="s">
        <v>116</v>
      </c>
      <c r="AD6" s="53" t="s">
        <v>117</v>
      </c>
      <c r="AE6" s="53" t="s">
        <v>118</v>
      </c>
      <c r="AF6" s="53" t="s">
        <v>119</v>
      </c>
      <c r="AG6" s="53" t="s">
        <v>120</v>
      </c>
      <c r="AH6" s="53" t="s">
        <v>121</v>
      </c>
      <c r="AI6" s="53" t="s">
        <v>122</v>
      </c>
      <c r="AJ6" s="53" t="s">
        <v>123</v>
      </c>
      <c r="AK6" s="53" t="s">
        <v>124</v>
      </c>
      <c r="AL6" s="53" t="s">
        <v>125</v>
      </c>
      <c r="AM6" s="53" t="s">
        <v>126</v>
      </c>
      <c r="AN6" s="53" t="s">
        <v>127</v>
      </c>
      <c r="AO6" s="53" t="s">
        <v>128</v>
      </c>
      <c r="AP6" s="53" t="s">
        <v>129</v>
      </c>
      <c r="AQ6" s="53" t="s">
        <v>130</v>
      </c>
      <c r="AR6" s="53" t="s">
        <v>131</v>
      </c>
      <c r="AS6" s="53" t="s">
        <v>132</v>
      </c>
      <c r="AT6" s="53" t="s">
        <v>133</v>
      </c>
      <c r="AU6" s="53" t="s">
        <v>134</v>
      </c>
      <c r="AV6" s="53" t="s">
        <v>135</v>
      </c>
      <c r="AW6" s="53" t="s">
        <v>136</v>
      </c>
      <c r="AX6" s="53" t="s">
        <v>137</v>
      </c>
      <c r="AY6" s="53" t="s">
        <v>138</v>
      </c>
      <c r="AZ6" s="53" t="s">
        <v>139</v>
      </c>
      <c r="BA6" s="53" t="s">
        <v>140</v>
      </c>
      <c r="BB6" s="53" t="s">
        <v>141</v>
      </c>
      <c r="BC6" s="53" t="s">
        <v>142</v>
      </c>
      <c r="BD6" s="53" t="s">
        <v>143</v>
      </c>
      <c r="BE6" s="53" t="s">
        <v>144</v>
      </c>
      <c r="BF6" s="53" t="s">
        <v>145</v>
      </c>
      <c r="BG6" s="53" t="s">
        <v>146</v>
      </c>
      <c r="BH6" s="53" t="s">
        <v>147</v>
      </c>
      <c r="BI6" s="53" t="s">
        <v>148</v>
      </c>
      <c r="BJ6" s="53" t="s">
        <v>149</v>
      </c>
      <c r="BK6" s="53" t="s">
        <v>150</v>
      </c>
      <c r="BL6" s="53" t="s">
        <v>151</v>
      </c>
      <c r="BM6" s="53" t="s">
        <v>152</v>
      </c>
      <c r="BN6" s="53" t="s">
        <v>153</v>
      </c>
      <c r="BO6" s="53" t="s">
        <v>154</v>
      </c>
      <c r="BP6" s="53" t="s">
        <v>155</v>
      </c>
      <c r="BQ6" s="53" t="s">
        <v>156</v>
      </c>
      <c r="BR6" s="53" t="s">
        <v>157</v>
      </c>
      <c r="BS6" s="53" t="s">
        <v>93</v>
      </c>
      <c r="BT6" s="53" t="s">
        <v>94</v>
      </c>
      <c r="BU6" s="53" t="s">
        <v>93</v>
      </c>
      <c r="BV6" s="53" t="s">
        <v>94</v>
      </c>
      <c r="BW6" s="53" t="s">
        <v>158</v>
      </c>
      <c r="BX6" s="53" t="s">
        <v>159</v>
      </c>
      <c r="BY6" s="53" t="s">
        <v>95</v>
      </c>
      <c r="BZ6" s="53" t="s">
        <v>94</v>
      </c>
      <c r="CA6" s="53" t="s">
        <v>160</v>
      </c>
      <c r="CB6" s="53" t="s">
        <v>161</v>
      </c>
      <c r="CC6" s="53" t="s">
        <v>162</v>
      </c>
      <c r="CD6" s="53" t="s">
        <v>163</v>
      </c>
      <c r="CE6" s="53" t="s">
        <v>164</v>
      </c>
      <c r="CF6" s="53" t="s">
        <v>165</v>
      </c>
      <c r="CG6" s="53" t="s">
        <v>166</v>
      </c>
      <c r="CH6" s="53" t="s">
        <v>167</v>
      </c>
      <c r="CI6" s="53" t="s">
        <v>168</v>
      </c>
      <c r="CJ6" s="53" t="s">
        <v>169</v>
      </c>
    </row>
    <row r="7" spans="1:125" ht="15" x14ac:dyDescent="0.25">
      <c r="A7" s="295">
        <f>IF($A$2,C7,B7)</f>
        <v>7</v>
      </c>
      <c r="B7" s="296">
        <v>7</v>
      </c>
      <c r="C7" s="297">
        <v>7</v>
      </c>
      <c r="D7" s="54">
        <v>44545</v>
      </c>
      <c r="E7" s="64">
        <v>6590.0568000000003</v>
      </c>
      <c r="F7" s="64">
        <v>4075.5695999999998</v>
      </c>
      <c r="G7" s="64"/>
      <c r="H7" s="64"/>
      <c r="I7" s="64">
        <v>24235.901399999999</v>
      </c>
      <c r="J7" s="64">
        <v>8471.4691999999995</v>
      </c>
      <c r="K7" s="64">
        <v>1585.7117000000001</v>
      </c>
      <c r="L7" s="64">
        <v>835.41539999999998</v>
      </c>
      <c r="M7" s="64">
        <v>18757.6711</v>
      </c>
      <c r="N7" s="64">
        <v>4833.9996000000001</v>
      </c>
      <c r="O7" s="64"/>
      <c r="P7" s="64"/>
      <c r="Q7" s="64">
        <v>107.56659999999999</v>
      </c>
      <c r="R7" s="64">
        <v>6.9621000000000004</v>
      </c>
      <c r="S7" s="64">
        <v>86.5471</v>
      </c>
      <c r="T7" s="64">
        <v>50.800699999999999</v>
      </c>
      <c r="U7" s="64">
        <v>767.49679999984801</v>
      </c>
      <c r="V7" s="64">
        <v>275.97330000018701</v>
      </c>
      <c r="W7" s="64">
        <v>15816.874799996614</v>
      </c>
      <c r="X7" s="64">
        <v>6276.2396000027657</v>
      </c>
      <c r="Y7" s="64">
        <v>2451.1231000013649</v>
      </c>
      <c r="Z7" s="64">
        <v>906.74870000034571</v>
      </c>
      <c r="AA7" s="64">
        <v>11926.274900004268</v>
      </c>
      <c r="AB7" s="64">
        <v>3499.4699999988079</v>
      </c>
      <c r="AC7" s="64">
        <v>8985.1280000060797</v>
      </c>
      <c r="AD7" s="64">
        <v>1913.127100000158</v>
      </c>
      <c r="AE7" s="64">
        <v>10348.49770000577</v>
      </c>
      <c r="AF7" s="64">
        <v>4744.512800000608</v>
      </c>
      <c r="AG7" s="64">
        <v>36530.239300012589</v>
      </c>
      <c r="AH7" s="64">
        <v>8170.4306999966502</v>
      </c>
      <c r="AI7" s="64">
        <v>10570.159500002861</v>
      </c>
      <c r="AJ7" s="64">
        <v>2656.6042999997735</v>
      </c>
      <c r="AK7" s="64">
        <v>4116.8872999995947</v>
      </c>
      <c r="AL7" s="64">
        <v>845.60489999968559</v>
      </c>
      <c r="AM7" s="64">
        <v>3096.1090999990702</v>
      </c>
      <c r="AN7" s="64">
        <v>1445.8906999994069</v>
      </c>
      <c r="AO7" s="64">
        <v>12862.398900002241</v>
      </c>
      <c r="AP7" s="64">
        <v>3379.3420999981463</v>
      </c>
      <c r="AQ7" s="64">
        <v>3869.5870999991894</v>
      </c>
      <c r="AR7" s="64">
        <v>3779.0555000007153</v>
      </c>
      <c r="AS7" s="64">
        <v>27401.451400011778</v>
      </c>
      <c r="AT7" s="64">
        <v>7597.1995999962091</v>
      </c>
      <c r="AU7" s="64">
        <v>18959.222299993038</v>
      </c>
      <c r="AV7" s="64">
        <v>4077.3420000001788</v>
      </c>
      <c r="AW7" s="64">
        <v>826.23570000007749</v>
      </c>
      <c r="AX7" s="64">
        <v>431.88849999988452</v>
      </c>
      <c r="AY7" s="64">
        <v>3.7854999999981374</v>
      </c>
      <c r="AZ7" s="64">
        <v>0.34969999999975698</v>
      </c>
      <c r="BA7" s="64">
        <v>7739.2744999974966</v>
      </c>
      <c r="BB7" s="64">
        <v>3837.2175999991596</v>
      </c>
      <c r="BC7" s="64">
        <v>644.10360000003129</v>
      </c>
      <c r="BD7" s="64">
        <v>476.70500000007451</v>
      </c>
      <c r="BE7" s="64">
        <v>3647.7773999981582</v>
      </c>
      <c r="BF7" s="64">
        <v>1144.3787999991328</v>
      </c>
      <c r="BG7" s="64">
        <v>22344.942200005054</v>
      </c>
      <c r="BH7" s="64">
        <v>6730.4400999993086</v>
      </c>
      <c r="BI7" s="64">
        <v>12014.615899994969</v>
      </c>
      <c r="BJ7" s="64">
        <v>3177.6915999986231</v>
      </c>
      <c r="BK7" s="64">
        <v>7268.890199996531</v>
      </c>
      <c r="BL7" s="64">
        <v>1983.6130999997258</v>
      </c>
      <c r="BM7" s="64">
        <v>2568.8092000000179</v>
      </c>
      <c r="BN7" s="64">
        <v>839.19390000030398</v>
      </c>
      <c r="BO7" s="64">
        <v>10565.82009999454</v>
      </c>
      <c r="BP7" s="64">
        <v>5441.4675000011921</v>
      </c>
      <c r="BQ7" s="64">
        <v>1114.0333000000001</v>
      </c>
      <c r="BR7" s="64">
        <v>348.30779999999999</v>
      </c>
      <c r="BS7" s="64">
        <v>4576.2502000000004</v>
      </c>
      <c r="BT7" s="64">
        <v>1115.3937000000001</v>
      </c>
      <c r="BU7" s="64">
        <v>6120.6352999999999</v>
      </c>
      <c r="BV7" s="64">
        <v>1786.6222</v>
      </c>
      <c r="BW7" s="64">
        <v>14831.2433</v>
      </c>
      <c r="BX7" s="64">
        <v>5508.9867999999997</v>
      </c>
      <c r="BY7" s="64">
        <v>1556.0547999999999</v>
      </c>
      <c r="BZ7" s="64">
        <v>426.59930000000003</v>
      </c>
      <c r="CA7" s="64">
        <v>106.6551</v>
      </c>
      <c r="CB7" s="64">
        <v>68.179000000000002</v>
      </c>
      <c r="CC7" s="64">
        <v>8259.1617999999999</v>
      </c>
      <c r="CD7" s="64">
        <v>3772.8791000000001</v>
      </c>
      <c r="CE7" s="64">
        <v>11416.6198</v>
      </c>
      <c r="CF7" s="64">
        <v>1983.3159000000001</v>
      </c>
      <c r="CG7" s="64">
        <v>18499.155500000001</v>
      </c>
      <c r="CH7" s="64">
        <v>6003.1450000000004</v>
      </c>
      <c r="CI7" s="64">
        <v>3804.0985999999998</v>
      </c>
      <c r="CJ7" s="64">
        <v>1041.4503999999999</v>
      </c>
    </row>
    <row r="8" spans="1:125" ht="15" x14ac:dyDescent="0.25">
      <c r="A8" s="295">
        <f t="shared" ref="A8:A37" si="0">IF($A$2,C8,B8)</f>
        <v>9</v>
      </c>
      <c r="B8" s="296">
        <v>9</v>
      </c>
      <c r="C8" s="297">
        <v>9</v>
      </c>
      <c r="D8" s="54">
        <v>44545.020833333336</v>
      </c>
      <c r="E8" s="64">
        <v>6590.0685999999996</v>
      </c>
      <c r="F8" s="64">
        <v>4075.5825</v>
      </c>
      <c r="G8" s="64"/>
      <c r="H8" s="64"/>
      <c r="I8" s="64">
        <v>24236.207999999999</v>
      </c>
      <c r="J8" s="64">
        <v>8471.5090999999993</v>
      </c>
      <c r="K8" s="64">
        <v>1585.7841000000001</v>
      </c>
      <c r="L8" s="64">
        <v>835.42920000000004</v>
      </c>
      <c r="M8" s="64">
        <v>18757.8253</v>
      </c>
      <c r="N8" s="64">
        <v>4834.0235000000002</v>
      </c>
      <c r="O8" s="64"/>
      <c r="P8" s="64"/>
      <c r="Q8" s="64">
        <v>107.56659999999999</v>
      </c>
      <c r="R8" s="64">
        <v>6.9621000000000004</v>
      </c>
      <c r="S8" s="64">
        <v>86.5471</v>
      </c>
      <c r="T8" s="64">
        <v>50.800699999999999</v>
      </c>
      <c r="U8" s="64">
        <v>767.49679999984801</v>
      </c>
      <c r="V8" s="64">
        <v>275.97330000018701</v>
      </c>
      <c r="W8" s="64">
        <v>15816.990599996599</v>
      </c>
      <c r="X8" s="64">
        <v>6276.2799000027699</v>
      </c>
      <c r="Y8" s="64">
        <v>2451.1343000013599</v>
      </c>
      <c r="Z8" s="64">
        <v>906.75460000034604</v>
      </c>
      <c r="AA8" s="64">
        <v>11926.320900004301</v>
      </c>
      <c r="AB8" s="64">
        <v>3499.4783333321402</v>
      </c>
      <c r="AC8" s="64">
        <v>8985.2894000060805</v>
      </c>
      <c r="AD8" s="64">
        <v>1913.15330000016</v>
      </c>
      <c r="AE8" s="64">
        <v>10348.5575000058</v>
      </c>
      <c r="AF8" s="64">
        <v>4744.5266000006104</v>
      </c>
      <c r="AG8" s="64">
        <v>36530.3719000126</v>
      </c>
      <c r="AH8" s="64">
        <v>8170.45349999665</v>
      </c>
      <c r="AI8" s="64">
        <v>10570.340100002901</v>
      </c>
      <c r="AJ8" s="64">
        <v>2656.6405999997701</v>
      </c>
      <c r="AK8" s="64">
        <v>4116.9936999995898</v>
      </c>
      <c r="AL8" s="64">
        <v>845.61979999968605</v>
      </c>
      <c r="AM8" s="64">
        <v>3096.2525999990698</v>
      </c>
      <c r="AN8" s="64">
        <v>1445.9495999994101</v>
      </c>
      <c r="AO8" s="64">
        <v>12862.4683000022</v>
      </c>
      <c r="AP8" s="64">
        <v>3379.3594999981501</v>
      </c>
      <c r="AQ8" s="64">
        <v>3869.62249999919</v>
      </c>
      <c r="AR8" s="64">
        <v>3779.0850000007199</v>
      </c>
      <c r="AS8" s="64">
        <v>27401.680700011799</v>
      </c>
      <c r="AT8" s="64">
        <v>7597.2316999962104</v>
      </c>
      <c r="AU8" s="64">
        <v>18959.296299992999</v>
      </c>
      <c r="AV8" s="64">
        <v>4077.3511000001799</v>
      </c>
      <c r="AW8" s="64">
        <v>826.23570000007703</v>
      </c>
      <c r="AX8" s="64">
        <v>431.88849999988503</v>
      </c>
      <c r="AY8" s="64">
        <v>3.8173999999981598</v>
      </c>
      <c r="AZ8" s="64">
        <v>0.35139999999975902</v>
      </c>
      <c r="BA8" s="64">
        <v>7739.3241999974998</v>
      </c>
      <c r="BB8" s="64">
        <v>3837.22589999916</v>
      </c>
      <c r="BC8" s="64">
        <v>644.19220000003099</v>
      </c>
      <c r="BD8" s="64">
        <v>476.74770000007499</v>
      </c>
      <c r="BE8" s="64">
        <v>3647.8635999981602</v>
      </c>
      <c r="BF8" s="64">
        <v>1144.3993999991301</v>
      </c>
      <c r="BG8" s="64">
        <v>22345.0418000051</v>
      </c>
      <c r="BH8" s="64">
        <v>6730.4832999993096</v>
      </c>
      <c r="BI8" s="64">
        <v>12014.696399995</v>
      </c>
      <c r="BJ8" s="64">
        <v>3177.7132999986202</v>
      </c>
      <c r="BK8" s="64">
        <v>7268.94409999653</v>
      </c>
      <c r="BL8" s="64">
        <v>1983.63269999973</v>
      </c>
      <c r="BM8" s="64">
        <v>2568.8628000000199</v>
      </c>
      <c r="BN8" s="64">
        <v>839.20620000030397</v>
      </c>
      <c r="BO8" s="64">
        <v>10565.874999994499</v>
      </c>
      <c r="BP8" s="64">
        <v>5441.4751000011902</v>
      </c>
      <c r="BQ8" s="64">
        <v>1114.0408</v>
      </c>
      <c r="BR8" s="64">
        <v>348.3091</v>
      </c>
      <c r="BS8" s="64">
        <v>4576.3636999999999</v>
      </c>
      <c r="BT8" s="64">
        <v>1115.4132999999999</v>
      </c>
      <c r="BU8" s="64">
        <v>6120.7927</v>
      </c>
      <c r="BV8" s="64">
        <v>1786.6525999999999</v>
      </c>
      <c r="BW8" s="64">
        <v>14831.2958</v>
      </c>
      <c r="BX8" s="64">
        <v>5508.9955</v>
      </c>
      <c r="BY8" s="64">
        <v>1556.1621</v>
      </c>
      <c r="BZ8" s="64">
        <v>426.62090000000001</v>
      </c>
      <c r="CA8" s="64">
        <v>106.6566</v>
      </c>
      <c r="CB8" s="64">
        <v>68.180499999999995</v>
      </c>
      <c r="CC8" s="64">
        <v>8259.2001999999993</v>
      </c>
      <c r="CD8" s="64">
        <v>3772.8932</v>
      </c>
      <c r="CE8" s="64">
        <v>11416.7052</v>
      </c>
      <c r="CF8" s="64">
        <v>1983.3277</v>
      </c>
      <c r="CG8" s="64">
        <v>18499.323499999999</v>
      </c>
      <c r="CH8" s="64">
        <v>6003.1697999999997</v>
      </c>
      <c r="CI8" s="64">
        <v>3804.1466</v>
      </c>
      <c r="CJ8" s="64">
        <v>1041.4574</v>
      </c>
    </row>
    <row r="9" spans="1:125" ht="15" x14ac:dyDescent="0.25">
      <c r="A9" s="295">
        <f t="shared" si="0"/>
        <v>11</v>
      </c>
      <c r="B9" s="296">
        <v>11</v>
      </c>
      <c r="C9" s="297">
        <v>11</v>
      </c>
      <c r="D9" s="54">
        <v>44545.041666666664</v>
      </c>
      <c r="E9" s="64">
        <v>6590.0811000000003</v>
      </c>
      <c r="F9" s="64">
        <v>4075.5951</v>
      </c>
      <c r="G9" s="64"/>
      <c r="H9" s="64"/>
      <c r="I9" s="64">
        <v>24236.486000000001</v>
      </c>
      <c r="J9" s="64">
        <v>8471.5463</v>
      </c>
      <c r="K9" s="64">
        <v>1585.8538000000001</v>
      </c>
      <c r="L9" s="64">
        <v>835.4425</v>
      </c>
      <c r="M9" s="64">
        <v>18757.983400000001</v>
      </c>
      <c r="N9" s="64">
        <v>4834.0466999999999</v>
      </c>
      <c r="O9" s="64"/>
      <c r="P9" s="64"/>
      <c r="Q9" s="64">
        <v>107.56659999999999</v>
      </c>
      <c r="R9" s="64">
        <v>6.9621000000000004</v>
      </c>
      <c r="S9" s="64">
        <v>86.5471</v>
      </c>
      <c r="T9" s="64">
        <v>50.800699999999999</v>
      </c>
      <c r="U9" s="64">
        <v>767.49679999984801</v>
      </c>
      <c r="V9" s="64">
        <v>275.97330000018701</v>
      </c>
      <c r="W9" s="64">
        <v>15817.0959999966</v>
      </c>
      <c r="X9" s="64">
        <v>6276.3160000027701</v>
      </c>
      <c r="Y9" s="64">
        <v>2451.1452000013701</v>
      </c>
      <c r="Z9" s="64">
        <v>906.76010000034603</v>
      </c>
      <c r="AA9" s="64">
        <v>11926.364366670899</v>
      </c>
      <c r="AB9" s="64">
        <v>3499.48633333214</v>
      </c>
      <c r="AC9" s="64">
        <v>8985.4391000060805</v>
      </c>
      <c r="AD9" s="64">
        <v>1913.1776000001601</v>
      </c>
      <c r="AE9" s="64">
        <v>10348.605200005801</v>
      </c>
      <c r="AF9" s="64">
        <v>4744.53450000061</v>
      </c>
      <c r="AG9" s="64">
        <v>36530.487300012603</v>
      </c>
      <c r="AH9" s="64">
        <v>8170.4747999966503</v>
      </c>
      <c r="AI9" s="64">
        <v>10570.5038000029</v>
      </c>
      <c r="AJ9" s="64">
        <v>2656.6747999997701</v>
      </c>
      <c r="AK9" s="64">
        <v>4117.0945999995902</v>
      </c>
      <c r="AL9" s="64">
        <v>845.63369999968597</v>
      </c>
      <c r="AM9" s="64">
        <v>3096.37679999907</v>
      </c>
      <c r="AN9" s="64">
        <v>1446.0000999994099</v>
      </c>
      <c r="AO9" s="64">
        <v>12862.5331000022</v>
      </c>
      <c r="AP9" s="64">
        <v>3379.37719999815</v>
      </c>
      <c r="AQ9" s="64">
        <v>3869.65619999919</v>
      </c>
      <c r="AR9" s="64">
        <v>3779.1124000007198</v>
      </c>
      <c r="AS9" s="64">
        <v>27401.896400011799</v>
      </c>
      <c r="AT9" s="64">
        <v>7597.26159999621</v>
      </c>
      <c r="AU9" s="64">
        <v>18959.366299992998</v>
      </c>
      <c r="AV9" s="64">
        <v>4077.3596000001799</v>
      </c>
      <c r="AW9" s="64">
        <v>826.23570000007703</v>
      </c>
      <c r="AX9" s="64">
        <v>431.88849999988503</v>
      </c>
      <c r="AY9" s="64">
        <v>3.8496999999981698</v>
      </c>
      <c r="AZ9" s="64">
        <v>0.35299999999976001</v>
      </c>
      <c r="BA9" s="64">
        <v>7739.3744999974997</v>
      </c>
      <c r="BB9" s="64">
        <v>3837.2338999991598</v>
      </c>
      <c r="BC9" s="64">
        <v>644.27700000003097</v>
      </c>
      <c r="BD9" s="64">
        <v>476.78780000007498</v>
      </c>
      <c r="BE9" s="64">
        <v>3647.9436999981599</v>
      </c>
      <c r="BF9" s="64">
        <v>1144.4181999991299</v>
      </c>
      <c r="BG9" s="64">
        <v>22345.133200005101</v>
      </c>
      <c r="BH9" s="64">
        <v>6730.5169999993104</v>
      </c>
      <c r="BI9" s="64">
        <v>12014.766099995</v>
      </c>
      <c r="BJ9" s="64">
        <v>3177.7317999986199</v>
      </c>
      <c r="BK9" s="64">
        <v>7268.9928999965296</v>
      </c>
      <c r="BL9" s="64">
        <v>1983.6486999997301</v>
      </c>
      <c r="BM9" s="64">
        <v>2568.9124000000202</v>
      </c>
      <c r="BN9" s="64">
        <v>839.21600000030401</v>
      </c>
      <c r="BO9" s="64">
        <v>10565.9265999945</v>
      </c>
      <c r="BP9" s="64">
        <v>5441.4793000011896</v>
      </c>
      <c r="BQ9" s="64">
        <v>1114.0482999999999</v>
      </c>
      <c r="BR9" s="64">
        <v>348.31040000000002</v>
      </c>
      <c r="BS9" s="64">
        <v>4576.4694</v>
      </c>
      <c r="BT9" s="64">
        <v>1115.4319</v>
      </c>
      <c r="BU9" s="64">
        <v>6120.9494000000004</v>
      </c>
      <c r="BV9" s="64">
        <v>1786.682</v>
      </c>
      <c r="BW9" s="64">
        <v>14831.3488</v>
      </c>
      <c r="BX9" s="64">
        <v>5509.0041000000001</v>
      </c>
      <c r="BY9" s="64">
        <v>1556.268</v>
      </c>
      <c r="BZ9" s="64">
        <v>426.64170000000001</v>
      </c>
      <c r="CA9" s="64">
        <v>106.6579</v>
      </c>
      <c r="CB9" s="64">
        <v>68.181899999999999</v>
      </c>
      <c r="CC9" s="64">
        <v>8259.2379999999994</v>
      </c>
      <c r="CD9" s="64">
        <v>3772.9063000000001</v>
      </c>
      <c r="CE9" s="64">
        <v>11416.7907</v>
      </c>
      <c r="CF9" s="64">
        <v>1983.3394000000001</v>
      </c>
      <c r="CG9" s="64">
        <v>18499.490600000001</v>
      </c>
      <c r="CH9" s="64">
        <v>6003.1945999999998</v>
      </c>
      <c r="CI9" s="64">
        <v>3804.1961999999999</v>
      </c>
      <c r="CJ9" s="64">
        <v>1041.4641999999999</v>
      </c>
    </row>
    <row r="10" spans="1:125" ht="15" x14ac:dyDescent="0.25">
      <c r="A10" s="295">
        <f t="shared" si="0"/>
        <v>13</v>
      </c>
      <c r="B10" s="296">
        <v>13</v>
      </c>
      <c r="C10" s="297">
        <v>13</v>
      </c>
      <c r="D10" s="54">
        <v>44545.0625</v>
      </c>
      <c r="E10" s="64">
        <v>6590.0950999999995</v>
      </c>
      <c r="F10" s="64">
        <v>4075.6084999999998</v>
      </c>
      <c r="G10" s="64"/>
      <c r="H10" s="64"/>
      <c r="I10" s="64">
        <v>24236.7824</v>
      </c>
      <c r="J10" s="64">
        <v>8471.5838000000003</v>
      </c>
      <c r="K10" s="64">
        <v>1585.9229</v>
      </c>
      <c r="L10" s="64">
        <v>835.45659999999998</v>
      </c>
      <c r="M10" s="64">
        <v>18758.125800000002</v>
      </c>
      <c r="N10" s="64">
        <v>4834.0688</v>
      </c>
      <c r="O10" s="64"/>
      <c r="P10" s="64"/>
      <c r="Q10" s="64">
        <v>107.56659999999999</v>
      </c>
      <c r="R10" s="64">
        <v>6.9621000000000004</v>
      </c>
      <c r="S10" s="64">
        <v>86.5471</v>
      </c>
      <c r="T10" s="64">
        <v>50.800699999999999</v>
      </c>
      <c r="U10" s="64">
        <v>767.49679999984801</v>
      </c>
      <c r="V10" s="64">
        <v>275.97330000018701</v>
      </c>
      <c r="W10" s="64">
        <v>15817.1978999966</v>
      </c>
      <c r="X10" s="64">
        <v>6276.3517000027696</v>
      </c>
      <c r="Y10" s="64">
        <v>2451.1563000013698</v>
      </c>
      <c r="Z10" s="64">
        <v>906.766100000346</v>
      </c>
      <c r="AA10" s="64">
        <v>11926.4069666709</v>
      </c>
      <c r="AB10" s="64">
        <v>3499.4944666654701</v>
      </c>
      <c r="AC10" s="64">
        <v>8985.5827000060799</v>
      </c>
      <c r="AD10" s="64">
        <v>1913.2025000001599</v>
      </c>
      <c r="AE10" s="64">
        <v>10348.6526000058</v>
      </c>
      <c r="AF10" s="64">
        <v>4744.54260000061</v>
      </c>
      <c r="AG10" s="64">
        <v>36530.597600012603</v>
      </c>
      <c r="AH10" s="64">
        <v>8170.4961999966499</v>
      </c>
      <c r="AI10" s="64">
        <v>10570.656900002899</v>
      </c>
      <c r="AJ10" s="64">
        <v>2656.7098999997702</v>
      </c>
      <c r="AK10" s="64">
        <v>4117.1954999995996</v>
      </c>
      <c r="AL10" s="64">
        <v>845.648099999686</v>
      </c>
      <c r="AM10" s="64">
        <v>3096.4906999990699</v>
      </c>
      <c r="AN10" s="64">
        <v>1446.0454999994099</v>
      </c>
      <c r="AO10" s="64">
        <v>12862.594200002201</v>
      </c>
      <c r="AP10" s="64">
        <v>3379.3947999981501</v>
      </c>
      <c r="AQ10" s="64">
        <v>3869.6890999991901</v>
      </c>
      <c r="AR10" s="64">
        <v>3779.13990000072</v>
      </c>
      <c r="AS10" s="64">
        <v>27402.1114000118</v>
      </c>
      <c r="AT10" s="64">
        <v>7597.2916999962099</v>
      </c>
      <c r="AU10" s="64">
        <v>18959.434599993001</v>
      </c>
      <c r="AV10" s="64">
        <v>4077.36820000018</v>
      </c>
      <c r="AW10" s="64">
        <v>826.23570000007703</v>
      </c>
      <c r="AX10" s="64">
        <v>431.88849999988503</v>
      </c>
      <c r="AY10" s="64">
        <v>3.8801999999981698</v>
      </c>
      <c r="AZ10" s="64">
        <v>0.35479999999975997</v>
      </c>
      <c r="BA10" s="64">
        <v>7739.4226999974999</v>
      </c>
      <c r="BB10" s="64">
        <v>3837.2418999991601</v>
      </c>
      <c r="BC10" s="64">
        <v>644.36160000003099</v>
      </c>
      <c r="BD10" s="64">
        <v>476.82810000007498</v>
      </c>
      <c r="BE10" s="64">
        <v>3648.02019999816</v>
      </c>
      <c r="BF10" s="64">
        <v>1144.4373999991301</v>
      </c>
      <c r="BG10" s="64">
        <v>22345.219400005099</v>
      </c>
      <c r="BH10" s="64">
        <v>6730.5537999993103</v>
      </c>
      <c r="BI10" s="64">
        <v>12014.831299994999</v>
      </c>
      <c r="BJ10" s="64">
        <v>3177.7504999986199</v>
      </c>
      <c r="BK10" s="64">
        <v>7269.0409999965304</v>
      </c>
      <c r="BL10" s="64">
        <v>1983.66539999973</v>
      </c>
      <c r="BM10" s="64">
        <v>2568.96290000002</v>
      </c>
      <c r="BN10" s="64">
        <v>839.22650000030399</v>
      </c>
      <c r="BO10" s="64">
        <v>10565.978699994501</v>
      </c>
      <c r="BP10" s="64">
        <v>5441.4851000011904</v>
      </c>
      <c r="BQ10" s="64">
        <v>1114.0556999999999</v>
      </c>
      <c r="BR10" s="64">
        <v>348.31169999999997</v>
      </c>
      <c r="BS10" s="64">
        <v>4576.5715</v>
      </c>
      <c r="BT10" s="64">
        <v>1115.4511</v>
      </c>
      <c r="BU10" s="64">
        <v>6121.1043</v>
      </c>
      <c r="BV10" s="64">
        <v>1786.7121</v>
      </c>
      <c r="BW10" s="64">
        <v>14831.403700000001</v>
      </c>
      <c r="BX10" s="64">
        <v>5509.0127000000002</v>
      </c>
      <c r="BY10" s="64">
        <v>1556.3762999999999</v>
      </c>
      <c r="BZ10" s="64">
        <v>426.66269999999997</v>
      </c>
      <c r="CA10" s="64">
        <v>106.6593</v>
      </c>
      <c r="CB10" s="64">
        <v>68.183400000000006</v>
      </c>
      <c r="CC10" s="64">
        <v>8259.2729999999992</v>
      </c>
      <c r="CD10" s="64">
        <v>3772.9196999999999</v>
      </c>
      <c r="CE10" s="64">
        <v>11416.874</v>
      </c>
      <c r="CF10" s="64">
        <v>1983.3510000000001</v>
      </c>
      <c r="CG10" s="64">
        <v>18499.656299999999</v>
      </c>
      <c r="CH10" s="64">
        <v>6003.2194</v>
      </c>
      <c r="CI10" s="64">
        <v>3804.2455</v>
      </c>
      <c r="CJ10" s="64">
        <v>1041.4712</v>
      </c>
    </row>
    <row r="11" spans="1:125" ht="15" x14ac:dyDescent="0.25">
      <c r="A11" s="295">
        <f t="shared" si="0"/>
        <v>15</v>
      </c>
      <c r="B11" s="296">
        <v>15</v>
      </c>
      <c r="C11" s="297">
        <v>15</v>
      </c>
      <c r="D11" s="54">
        <v>44545.083333333336</v>
      </c>
      <c r="E11" s="64">
        <v>6590.1090000000004</v>
      </c>
      <c r="F11" s="64">
        <v>4075.6224999999999</v>
      </c>
      <c r="G11" s="64"/>
      <c r="H11" s="64"/>
      <c r="I11" s="64">
        <v>24237.075099999998</v>
      </c>
      <c r="J11" s="64">
        <v>8471.6224000000002</v>
      </c>
      <c r="K11" s="64">
        <v>1585.9921999999999</v>
      </c>
      <c r="L11" s="64">
        <v>835.47119999999995</v>
      </c>
      <c r="M11" s="64">
        <v>18758.266199999998</v>
      </c>
      <c r="N11" s="64">
        <v>4834.0916999999999</v>
      </c>
      <c r="O11" s="64"/>
      <c r="P11" s="64"/>
      <c r="Q11" s="64">
        <v>107.56659999999999</v>
      </c>
      <c r="R11" s="64">
        <v>6.9621000000000004</v>
      </c>
      <c r="S11" s="64">
        <v>86.5471</v>
      </c>
      <c r="T11" s="64">
        <v>50.800699999999999</v>
      </c>
      <c r="U11" s="64">
        <v>767.49679999984801</v>
      </c>
      <c r="V11" s="64">
        <v>275.97330000018701</v>
      </c>
      <c r="W11" s="64">
        <v>15817.2999999966</v>
      </c>
      <c r="X11" s="64">
        <v>6276.3869000027698</v>
      </c>
      <c r="Y11" s="64">
        <v>2451.1673000013702</v>
      </c>
      <c r="Z11" s="64">
        <v>906.772000000346</v>
      </c>
      <c r="AA11" s="64">
        <v>11926.4501666709</v>
      </c>
      <c r="AB11" s="64">
        <v>3499.5027999988101</v>
      </c>
      <c r="AC11" s="64">
        <v>8985.7237000060795</v>
      </c>
      <c r="AD11" s="64">
        <v>1913.2271000001599</v>
      </c>
      <c r="AE11" s="64">
        <v>10348.699300005799</v>
      </c>
      <c r="AF11" s="64">
        <v>4744.5510000006097</v>
      </c>
      <c r="AG11" s="64">
        <v>36530.704800012601</v>
      </c>
      <c r="AH11" s="64">
        <v>8170.5181999966499</v>
      </c>
      <c r="AI11" s="64">
        <v>10570.8029000029</v>
      </c>
      <c r="AJ11" s="64">
        <v>2656.74489999977</v>
      </c>
      <c r="AK11" s="64">
        <v>4117.2942999995903</v>
      </c>
      <c r="AL11" s="64">
        <v>845.66239999968604</v>
      </c>
      <c r="AM11" s="64">
        <v>3096.6022999990701</v>
      </c>
      <c r="AN11" s="64">
        <v>1446.09119999941</v>
      </c>
      <c r="AO11" s="64">
        <v>12862.6550000022</v>
      </c>
      <c r="AP11" s="64">
        <v>3379.4130999981498</v>
      </c>
      <c r="AQ11" s="64">
        <v>3869.72409999919</v>
      </c>
      <c r="AR11" s="64">
        <v>3779.16800000072</v>
      </c>
      <c r="AS11" s="64">
        <v>27402.321800011799</v>
      </c>
      <c r="AT11" s="64">
        <v>7597.3224999962104</v>
      </c>
      <c r="AU11" s="64">
        <v>18959.501599993</v>
      </c>
      <c r="AV11" s="64">
        <v>4077.3769000001798</v>
      </c>
      <c r="AW11" s="64">
        <v>826.23570000007703</v>
      </c>
      <c r="AX11" s="64">
        <v>431.88849999988503</v>
      </c>
      <c r="AY11" s="64">
        <v>3.9097999999981798</v>
      </c>
      <c r="AZ11" s="64">
        <v>0.35649999999976201</v>
      </c>
      <c r="BA11" s="64">
        <v>7739.4715999974997</v>
      </c>
      <c r="BB11" s="64">
        <v>3837.2497999991601</v>
      </c>
      <c r="BC11" s="64">
        <v>644.44630000003099</v>
      </c>
      <c r="BD11" s="64">
        <v>476.86860000007499</v>
      </c>
      <c r="BE11" s="64">
        <v>3648.0971999981598</v>
      </c>
      <c r="BF11" s="64">
        <v>1144.45769999913</v>
      </c>
      <c r="BG11" s="64">
        <v>22345.302200005099</v>
      </c>
      <c r="BH11" s="64">
        <v>6730.5860999993101</v>
      </c>
      <c r="BI11" s="64">
        <v>12014.892299994999</v>
      </c>
      <c r="BJ11" s="64">
        <v>3177.7672999986198</v>
      </c>
      <c r="BK11" s="64">
        <v>7269.0871999965302</v>
      </c>
      <c r="BL11" s="64">
        <v>1983.6809999997299</v>
      </c>
      <c r="BM11" s="64">
        <v>2569.0134000000198</v>
      </c>
      <c r="BN11" s="64">
        <v>839.236400000304</v>
      </c>
      <c r="BO11" s="64">
        <v>10566.027099994501</v>
      </c>
      <c r="BP11" s="64">
        <v>5441.4890000011901</v>
      </c>
      <c r="BQ11" s="64">
        <v>1114.0636</v>
      </c>
      <c r="BR11" s="64">
        <v>348.31330000000003</v>
      </c>
      <c r="BS11" s="64">
        <v>4576.6710000000003</v>
      </c>
      <c r="BT11" s="64">
        <v>1115.4701</v>
      </c>
      <c r="BU11" s="64">
        <v>6121.2586000000001</v>
      </c>
      <c r="BV11" s="64">
        <v>1786.7421999999999</v>
      </c>
      <c r="BW11" s="64">
        <v>14831.459000000001</v>
      </c>
      <c r="BX11" s="64">
        <v>5509.0217000000002</v>
      </c>
      <c r="BY11" s="64">
        <v>1556.4847</v>
      </c>
      <c r="BZ11" s="64">
        <v>426.6841</v>
      </c>
      <c r="CA11" s="64">
        <v>106.6606</v>
      </c>
      <c r="CB11" s="64">
        <v>68.184799999999996</v>
      </c>
      <c r="CC11" s="64">
        <v>8259.3055999999997</v>
      </c>
      <c r="CD11" s="64">
        <v>3772.9328999999998</v>
      </c>
      <c r="CE11" s="64">
        <v>11416.959800000001</v>
      </c>
      <c r="CF11" s="64">
        <v>1983.3623</v>
      </c>
      <c r="CG11" s="64">
        <v>18499.820500000002</v>
      </c>
      <c r="CH11" s="64">
        <v>6003.2443999999996</v>
      </c>
      <c r="CI11" s="64">
        <v>3804.2936</v>
      </c>
      <c r="CJ11" s="64">
        <v>1041.4785999999999</v>
      </c>
    </row>
    <row r="12" spans="1:125" ht="15" x14ac:dyDescent="0.25">
      <c r="A12" s="295">
        <f t="shared" si="0"/>
        <v>17</v>
      </c>
      <c r="B12" s="296">
        <v>17</v>
      </c>
      <c r="C12" s="297">
        <v>17</v>
      </c>
      <c r="D12" s="54">
        <v>44545.104166666664</v>
      </c>
      <c r="E12" s="64">
        <v>6590.1229999999996</v>
      </c>
      <c r="F12" s="64">
        <v>4075.6372000000001</v>
      </c>
      <c r="G12" s="64"/>
      <c r="H12" s="64"/>
      <c r="I12" s="64">
        <v>24237.365699999998</v>
      </c>
      <c r="J12" s="64">
        <v>8471.6589999999997</v>
      </c>
      <c r="K12" s="64">
        <v>1586.0612000000001</v>
      </c>
      <c r="L12" s="64">
        <v>835.4855</v>
      </c>
      <c r="M12" s="64">
        <v>18758.396499999999</v>
      </c>
      <c r="N12" s="64">
        <v>4834.1152000000002</v>
      </c>
      <c r="O12" s="64"/>
      <c r="P12" s="64"/>
      <c r="Q12" s="64">
        <v>107.56659999999999</v>
      </c>
      <c r="R12" s="64">
        <v>6.9621000000000004</v>
      </c>
      <c r="S12" s="64">
        <v>86.5471</v>
      </c>
      <c r="T12" s="64">
        <v>50.800699999999999</v>
      </c>
      <c r="U12" s="64">
        <v>767.49679999984801</v>
      </c>
      <c r="V12" s="64">
        <v>275.97330000018701</v>
      </c>
      <c r="W12" s="64">
        <v>15817.408099996601</v>
      </c>
      <c r="X12" s="64">
        <v>6276.4227000027704</v>
      </c>
      <c r="Y12" s="64">
        <v>2451.1783000013702</v>
      </c>
      <c r="Z12" s="64">
        <v>906.77780000034602</v>
      </c>
      <c r="AA12" s="64">
        <v>11926.492700004301</v>
      </c>
      <c r="AB12" s="64">
        <v>3499.5111333321402</v>
      </c>
      <c r="AC12" s="64">
        <v>8985.8604000060805</v>
      </c>
      <c r="AD12" s="64">
        <v>1913.2526000001601</v>
      </c>
      <c r="AE12" s="64">
        <v>10348.7463000058</v>
      </c>
      <c r="AF12" s="64">
        <v>4744.5594000006104</v>
      </c>
      <c r="AG12" s="64">
        <v>36530.806700012603</v>
      </c>
      <c r="AH12" s="64">
        <v>8170.5394999966502</v>
      </c>
      <c r="AI12" s="64">
        <v>10570.9425000029</v>
      </c>
      <c r="AJ12" s="64">
        <v>2656.7804999997702</v>
      </c>
      <c r="AK12" s="64">
        <v>4117.3887999995904</v>
      </c>
      <c r="AL12" s="64">
        <v>845.676599999686</v>
      </c>
      <c r="AM12" s="64">
        <v>3096.71579999907</v>
      </c>
      <c r="AN12" s="64">
        <v>1446.13769999941</v>
      </c>
      <c r="AO12" s="64">
        <v>12862.714800002201</v>
      </c>
      <c r="AP12" s="64">
        <v>3379.4309999981501</v>
      </c>
      <c r="AQ12" s="64">
        <v>3869.7583999991898</v>
      </c>
      <c r="AR12" s="64">
        <v>3779.1958000007198</v>
      </c>
      <c r="AS12" s="64">
        <v>27402.528200011799</v>
      </c>
      <c r="AT12" s="64">
        <v>7597.35199999621</v>
      </c>
      <c r="AU12" s="64">
        <v>18959.566399993</v>
      </c>
      <c r="AV12" s="64">
        <v>4077.3854000001802</v>
      </c>
      <c r="AW12" s="64">
        <v>826.23570000007703</v>
      </c>
      <c r="AX12" s="64">
        <v>431.88849999988503</v>
      </c>
      <c r="AY12" s="64">
        <v>3.9393999999982001</v>
      </c>
      <c r="AZ12" s="64">
        <v>0.35819999999976398</v>
      </c>
      <c r="BA12" s="64">
        <v>7739.5209999975004</v>
      </c>
      <c r="BB12" s="64">
        <v>3837.2577999991599</v>
      </c>
      <c r="BC12" s="64">
        <v>644.53120000003196</v>
      </c>
      <c r="BD12" s="64">
        <v>476.91020000007501</v>
      </c>
      <c r="BE12" s="64">
        <v>3648.1717999981602</v>
      </c>
      <c r="BF12" s="64">
        <v>1144.4771999991301</v>
      </c>
      <c r="BG12" s="64">
        <v>22345.382000005098</v>
      </c>
      <c r="BH12" s="64">
        <v>6730.6162999993103</v>
      </c>
      <c r="BI12" s="64">
        <v>12014.948299995</v>
      </c>
      <c r="BJ12" s="64">
        <v>3177.7827999986198</v>
      </c>
      <c r="BK12" s="64">
        <v>7269.1332999965298</v>
      </c>
      <c r="BL12" s="64">
        <v>1983.6957999997301</v>
      </c>
      <c r="BM12" s="64">
        <v>2569.0623000000201</v>
      </c>
      <c r="BN12" s="64">
        <v>839.24540000030402</v>
      </c>
      <c r="BO12" s="64">
        <v>10566.077499994501</v>
      </c>
      <c r="BP12" s="64">
        <v>5441.49210000119</v>
      </c>
      <c r="BQ12" s="64">
        <v>1114.0713000000001</v>
      </c>
      <c r="BR12" s="64">
        <v>348.31470000000002</v>
      </c>
      <c r="BS12" s="64">
        <v>4576.7695000000003</v>
      </c>
      <c r="BT12" s="64">
        <v>1115.4891</v>
      </c>
      <c r="BU12" s="64">
        <v>6121.4097000000002</v>
      </c>
      <c r="BV12" s="64">
        <v>1786.7720999999999</v>
      </c>
      <c r="BW12" s="64">
        <v>14831.5141</v>
      </c>
      <c r="BX12" s="64">
        <v>5509.0306</v>
      </c>
      <c r="BY12" s="64">
        <v>1556.5902000000001</v>
      </c>
      <c r="BZ12" s="64">
        <v>426.70490000000001</v>
      </c>
      <c r="CA12" s="64">
        <v>106.66200000000001</v>
      </c>
      <c r="CB12" s="64">
        <v>68.186300000000003</v>
      </c>
      <c r="CC12" s="64">
        <v>8259.3394000000008</v>
      </c>
      <c r="CD12" s="64">
        <v>3772.9474</v>
      </c>
      <c r="CE12" s="64">
        <v>11417.0461</v>
      </c>
      <c r="CF12" s="64">
        <v>1983.3742999999999</v>
      </c>
      <c r="CG12" s="64">
        <v>18499.984499999999</v>
      </c>
      <c r="CH12" s="64">
        <v>6003.2699000000002</v>
      </c>
      <c r="CI12" s="64">
        <v>3804.3413</v>
      </c>
      <c r="CJ12" s="64">
        <v>1041.4862000000001</v>
      </c>
    </row>
    <row r="13" spans="1:125" ht="15" x14ac:dyDescent="0.25">
      <c r="A13" s="363">
        <f t="shared" si="0"/>
        <v>19</v>
      </c>
      <c r="B13" s="364">
        <v>19</v>
      </c>
      <c r="C13" s="297">
        <v>19</v>
      </c>
      <c r="D13" s="54">
        <v>44545.125</v>
      </c>
      <c r="E13" s="64">
        <v>6590.1369000000004</v>
      </c>
      <c r="F13" s="64">
        <v>4075.6520999999998</v>
      </c>
      <c r="G13" s="64"/>
      <c r="H13" s="64"/>
      <c r="I13" s="64">
        <v>24237.6561</v>
      </c>
      <c r="J13" s="64">
        <v>8471.6980999999996</v>
      </c>
      <c r="K13" s="64">
        <v>1586.1306999999999</v>
      </c>
      <c r="L13" s="64">
        <v>835.50040000000001</v>
      </c>
      <c r="M13" s="64">
        <v>18758.5304</v>
      </c>
      <c r="N13" s="64">
        <v>4834.1369000000004</v>
      </c>
      <c r="O13" s="64"/>
      <c r="P13" s="64"/>
      <c r="Q13" s="64">
        <v>107.56659999999999</v>
      </c>
      <c r="R13" s="64">
        <v>6.9621000000000004</v>
      </c>
      <c r="S13" s="64">
        <v>86.5471</v>
      </c>
      <c r="T13" s="64">
        <v>50.800699999999999</v>
      </c>
      <c r="U13" s="64">
        <v>767.49679999984801</v>
      </c>
      <c r="V13" s="64">
        <v>275.97330000018701</v>
      </c>
      <c r="W13" s="64">
        <v>15817.5179999966</v>
      </c>
      <c r="X13" s="64">
        <v>6276.4644000027702</v>
      </c>
      <c r="Y13" s="64">
        <v>2451.1897000013701</v>
      </c>
      <c r="Z13" s="64">
        <v>906.78400000034605</v>
      </c>
      <c r="AA13" s="64">
        <v>11926.536033337599</v>
      </c>
      <c r="AB13" s="64">
        <v>3499.5195333321399</v>
      </c>
      <c r="AC13" s="64">
        <v>8985.99550000608</v>
      </c>
      <c r="AD13" s="64">
        <v>1913.27760000016</v>
      </c>
      <c r="AE13" s="64">
        <v>10348.792900005799</v>
      </c>
      <c r="AF13" s="64">
        <v>4744.5681000006098</v>
      </c>
      <c r="AG13" s="64">
        <v>36530.907400012598</v>
      </c>
      <c r="AH13" s="64">
        <v>8170.5611999966504</v>
      </c>
      <c r="AI13" s="64">
        <v>10571.0796000029</v>
      </c>
      <c r="AJ13" s="64">
        <v>2656.8160999997699</v>
      </c>
      <c r="AK13" s="64">
        <v>4117.4828999995998</v>
      </c>
      <c r="AL13" s="64">
        <v>845.69119999968598</v>
      </c>
      <c r="AM13" s="64">
        <v>3096.8496999990698</v>
      </c>
      <c r="AN13" s="64">
        <v>1446.1929999994099</v>
      </c>
      <c r="AO13" s="64">
        <v>12862.7746000022</v>
      </c>
      <c r="AP13" s="64">
        <v>3379.4493999981501</v>
      </c>
      <c r="AQ13" s="64">
        <v>3869.7927999991898</v>
      </c>
      <c r="AR13" s="64">
        <v>3779.2241000007198</v>
      </c>
      <c r="AS13" s="64">
        <v>27402.7358000118</v>
      </c>
      <c r="AT13" s="64">
        <v>7597.3822999962103</v>
      </c>
      <c r="AU13" s="64">
        <v>18959.631099992999</v>
      </c>
      <c r="AV13" s="64">
        <v>4077.3938000001799</v>
      </c>
      <c r="AW13" s="64">
        <v>826.23570000007703</v>
      </c>
      <c r="AX13" s="64">
        <v>431.88849999988503</v>
      </c>
      <c r="AY13" s="64">
        <v>3.9689999999982102</v>
      </c>
      <c r="AZ13" s="64">
        <v>0.35999999999976501</v>
      </c>
      <c r="BA13" s="64">
        <v>7739.5679999975</v>
      </c>
      <c r="BB13" s="64">
        <v>3837.2657999991602</v>
      </c>
      <c r="BC13" s="64">
        <v>644.61570000003201</v>
      </c>
      <c r="BD13" s="64">
        <v>476.95160000007502</v>
      </c>
      <c r="BE13" s="64">
        <v>3648.2445999981601</v>
      </c>
      <c r="BF13" s="64">
        <v>1144.4978999991299</v>
      </c>
      <c r="BG13" s="64">
        <v>22345.465500005099</v>
      </c>
      <c r="BH13" s="64">
        <v>6730.6495999993103</v>
      </c>
      <c r="BI13" s="64">
        <v>12015.006599995</v>
      </c>
      <c r="BJ13" s="64">
        <v>3177.7987999986199</v>
      </c>
      <c r="BK13" s="64">
        <v>7269.1788999965302</v>
      </c>
      <c r="BL13" s="64">
        <v>1983.7118999997299</v>
      </c>
      <c r="BM13" s="64">
        <v>2569.1129000000201</v>
      </c>
      <c r="BN13" s="64">
        <v>839.25550000030398</v>
      </c>
      <c r="BO13" s="64">
        <v>10566.1261999945</v>
      </c>
      <c r="BP13" s="64">
        <v>5441.4963000011903</v>
      </c>
      <c r="BQ13" s="64">
        <v>1114.0789</v>
      </c>
      <c r="BR13" s="64">
        <v>348.31619999999998</v>
      </c>
      <c r="BS13" s="64">
        <v>4576.8675999999996</v>
      </c>
      <c r="BT13" s="64">
        <v>1115.5083</v>
      </c>
      <c r="BU13" s="64">
        <v>6121.5640000000003</v>
      </c>
      <c r="BV13" s="64">
        <v>1786.8030000000001</v>
      </c>
      <c r="BW13" s="64">
        <v>14831.5692</v>
      </c>
      <c r="BX13" s="64">
        <v>5509.0393999999997</v>
      </c>
      <c r="BY13" s="64">
        <v>1556.6980000000001</v>
      </c>
      <c r="BZ13" s="64">
        <v>426.72609999999997</v>
      </c>
      <c r="CA13" s="64">
        <v>106.6634</v>
      </c>
      <c r="CB13" s="64">
        <v>68.187899999999999</v>
      </c>
      <c r="CC13" s="64">
        <v>8259.3721999999998</v>
      </c>
      <c r="CD13" s="64">
        <v>3772.9618999999998</v>
      </c>
      <c r="CE13" s="64">
        <v>11417.1288</v>
      </c>
      <c r="CF13" s="64">
        <v>1983.3851999999999</v>
      </c>
      <c r="CG13" s="64">
        <v>18500.149300000001</v>
      </c>
      <c r="CH13" s="64">
        <v>6003.2955000000002</v>
      </c>
      <c r="CI13" s="64">
        <v>3804.3888999999999</v>
      </c>
      <c r="CJ13" s="64">
        <v>1041.4935</v>
      </c>
    </row>
    <row r="14" spans="1:125" ht="15" x14ac:dyDescent="0.25">
      <c r="A14" s="363">
        <f t="shared" si="0"/>
        <v>21</v>
      </c>
      <c r="B14" s="364">
        <v>21</v>
      </c>
      <c r="C14" s="297">
        <v>21</v>
      </c>
      <c r="D14" s="54">
        <v>44545.145833333336</v>
      </c>
      <c r="E14" s="64">
        <v>6590.1508999999996</v>
      </c>
      <c r="F14" s="64">
        <v>4075.6671999999999</v>
      </c>
      <c r="G14" s="64"/>
      <c r="H14" s="64"/>
      <c r="I14" s="64">
        <v>24237.941900000002</v>
      </c>
      <c r="J14" s="64">
        <v>8471.7356999999993</v>
      </c>
      <c r="K14" s="64">
        <v>1586.2</v>
      </c>
      <c r="L14" s="64">
        <v>835.51530000000002</v>
      </c>
      <c r="M14" s="64">
        <v>18758.658299999999</v>
      </c>
      <c r="N14" s="64">
        <v>4834.1583000000001</v>
      </c>
      <c r="O14" s="64"/>
      <c r="P14" s="64"/>
      <c r="Q14" s="64">
        <v>107.56659999999999</v>
      </c>
      <c r="R14" s="64">
        <v>6.9621000000000004</v>
      </c>
      <c r="S14" s="64">
        <v>86.5471</v>
      </c>
      <c r="T14" s="64">
        <v>50.800699999999999</v>
      </c>
      <c r="U14" s="64">
        <v>767.49679999984801</v>
      </c>
      <c r="V14" s="64">
        <v>275.97330000018701</v>
      </c>
      <c r="W14" s="64">
        <v>15817.6213999966</v>
      </c>
      <c r="X14" s="64">
        <v>6276.5020000027698</v>
      </c>
      <c r="Y14" s="64">
        <v>2451.2013000013599</v>
      </c>
      <c r="Z14" s="64">
        <v>906.79040000034604</v>
      </c>
      <c r="AA14" s="64">
        <v>11926.579966670901</v>
      </c>
      <c r="AB14" s="64">
        <v>3499.5275333321401</v>
      </c>
      <c r="AC14" s="64">
        <v>8986.1299000060808</v>
      </c>
      <c r="AD14" s="64">
        <v>1913.30270000016</v>
      </c>
      <c r="AE14" s="64">
        <v>10348.840500005799</v>
      </c>
      <c r="AF14" s="64">
        <v>4744.5774000006104</v>
      </c>
      <c r="AG14" s="64">
        <v>36531.006600012603</v>
      </c>
      <c r="AH14" s="64">
        <v>8170.5823999966497</v>
      </c>
      <c r="AI14" s="64">
        <v>10571.216900002901</v>
      </c>
      <c r="AJ14" s="64">
        <v>2656.8523999997701</v>
      </c>
      <c r="AK14" s="64">
        <v>4117.5769999996</v>
      </c>
      <c r="AL14" s="64">
        <v>845.70569999968598</v>
      </c>
      <c r="AM14" s="64">
        <v>3096.9881999990698</v>
      </c>
      <c r="AN14" s="64">
        <v>1446.2502999994099</v>
      </c>
      <c r="AO14" s="64">
        <v>12862.833400002201</v>
      </c>
      <c r="AP14" s="64">
        <v>3379.46759999815</v>
      </c>
      <c r="AQ14" s="64">
        <v>3869.8271999991898</v>
      </c>
      <c r="AR14" s="64">
        <v>3779.2522000007202</v>
      </c>
      <c r="AS14" s="64">
        <v>27402.941200011799</v>
      </c>
      <c r="AT14" s="64">
        <v>7597.41269999621</v>
      </c>
      <c r="AU14" s="64">
        <v>18959.693899992999</v>
      </c>
      <c r="AV14" s="64">
        <v>4077.4019000001799</v>
      </c>
      <c r="AW14" s="64">
        <v>826.23570000007703</v>
      </c>
      <c r="AX14" s="64">
        <v>431.88849999988503</v>
      </c>
      <c r="AY14" s="64">
        <v>3.9982999999982201</v>
      </c>
      <c r="AZ14" s="64">
        <v>0.361599999999766</v>
      </c>
      <c r="BA14" s="64">
        <v>7739.6132999974998</v>
      </c>
      <c r="BB14" s="64">
        <v>3837.27379999916</v>
      </c>
      <c r="BC14" s="64">
        <v>644.70050000003198</v>
      </c>
      <c r="BD14" s="64">
        <v>476.99280000007502</v>
      </c>
      <c r="BE14" s="64">
        <v>3648.3186999981599</v>
      </c>
      <c r="BF14" s="64">
        <v>1144.51829999913</v>
      </c>
      <c r="BG14" s="64">
        <v>22345.548900005098</v>
      </c>
      <c r="BH14" s="64">
        <v>6730.6810999993104</v>
      </c>
      <c r="BI14" s="64">
        <v>12015.061099995</v>
      </c>
      <c r="BJ14" s="64">
        <v>3177.81369999862</v>
      </c>
      <c r="BK14" s="64">
        <v>7269.2257999965304</v>
      </c>
      <c r="BL14" s="64">
        <v>1983.7270999997299</v>
      </c>
      <c r="BM14" s="64">
        <v>2569.16210000002</v>
      </c>
      <c r="BN14" s="64">
        <v>839.26500000030398</v>
      </c>
      <c r="BO14" s="64">
        <v>10566.1737999945</v>
      </c>
      <c r="BP14" s="64">
        <v>5441.4992000011898</v>
      </c>
      <c r="BQ14" s="64">
        <v>1114.0869</v>
      </c>
      <c r="BR14" s="64">
        <v>348.31760000000003</v>
      </c>
      <c r="BS14" s="64">
        <v>4576.9650000000001</v>
      </c>
      <c r="BT14" s="64">
        <v>1115.5269000000001</v>
      </c>
      <c r="BU14" s="64">
        <v>6121.7127</v>
      </c>
      <c r="BV14" s="64">
        <v>1786.8321000000001</v>
      </c>
      <c r="BW14" s="64">
        <v>14831.626700000001</v>
      </c>
      <c r="BX14" s="64">
        <v>5509.0487000000003</v>
      </c>
      <c r="BY14" s="64">
        <v>1556.8071</v>
      </c>
      <c r="BZ14" s="64">
        <v>426.74770000000001</v>
      </c>
      <c r="CA14" s="64">
        <v>106.6648</v>
      </c>
      <c r="CB14" s="64">
        <v>68.189300000000003</v>
      </c>
      <c r="CC14" s="64">
        <v>8259.4030000000002</v>
      </c>
      <c r="CD14" s="64">
        <v>3772.9762999999998</v>
      </c>
      <c r="CE14" s="64">
        <v>11417.212600000001</v>
      </c>
      <c r="CF14" s="64">
        <v>1983.3964000000001</v>
      </c>
      <c r="CG14" s="64">
        <v>18500.312699999999</v>
      </c>
      <c r="CH14" s="64">
        <v>6003.3206</v>
      </c>
      <c r="CI14" s="64">
        <v>3804.4373000000001</v>
      </c>
      <c r="CJ14" s="64">
        <v>1041.5006000000001</v>
      </c>
    </row>
    <row r="15" spans="1:125" ht="15" x14ac:dyDescent="0.25">
      <c r="A15" s="363">
        <f t="shared" si="0"/>
        <v>23</v>
      </c>
      <c r="B15" s="364">
        <v>23</v>
      </c>
      <c r="C15" s="297">
        <v>23</v>
      </c>
      <c r="D15" s="54">
        <v>44545.166666666664</v>
      </c>
      <c r="E15" s="64">
        <v>6590.1634000000004</v>
      </c>
      <c r="F15" s="64">
        <v>4075.6824000000001</v>
      </c>
      <c r="G15" s="64"/>
      <c r="H15" s="64"/>
      <c r="I15" s="64">
        <v>24238.2212</v>
      </c>
      <c r="J15" s="64">
        <v>8471.7713999999996</v>
      </c>
      <c r="K15" s="64">
        <v>1586.2699</v>
      </c>
      <c r="L15" s="64">
        <v>835.53009999999995</v>
      </c>
      <c r="M15" s="64">
        <v>18758.7912</v>
      </c>
      <c r="N15" s="64">
        <v>4834.1809999999996</v>
      </c>
      <c r="O15" s="64"/>
      <c r="P15" s="64"/>
      <c r="Q15" s="64">
        <v>107.56659999999999</v>
      </c>
      <c r="R15" s="64">
        <v>6.9621000000000004</v>
      </c>
      <c r="S15" s="64">
        <v>86.5471</v>
      </c>
      <c r="T15" s="64">
        <v>50.800699999999999</v>
      </c>
      <c r="U15" s="64">
        <v>767.49679999984801</v>
      </c>
      <c r="V15" s="64">
        <v>275.97330000018701</v>
      </c>
      <c r="W15" s="64">
        <v>15817.7242999966</v>
      </c>
      <c r="X15" s="64">
        <v>6276.5366000027698</v>
      </c>
      <c r="Y15" s="64">
        <v>2451.2118000013602</v>
      </c>
      <c r="Z15" s="64">
        <v>906.79610000034597</v>
      </c>
      <c r="AA15" s="64">
        <v>11926.6235000043</v>
      </c>
      <c r="AB15" s="64">
        <v>3499.5362666654701</v>
      </c>
      <c r="AC15" s="64">
        <v>8986.2669000060796</v>
      </c>
      <c r="AD15" s="64">
        <v>1913.3275000001599</v>
      </c>
      <c r="AE15" s="64">
        <v>10348.8877000058</v>
      </c>
      <c r="AF15" s="64">
        <v>4744.58620000061</v>
      </c>
      <c r="AG15" s="64">
        <v>36531.104500012603</v>
      </c>
      <c r="AH15" s="64">
        <v>8170.6037999966502</v>
      </c>
      <c r="AI15" s="64">
        <v>10571.3543000029</v>
      </c>
      <c r="AJ15" s="64">
        <v>2656.8877999997699</v>
      </c>
      <c r="AK15" s="64">
        <v>4117.6694999995998</v>
      </c>
      <c r="AL15" s="64">
        <v>845.720099999686</v>
      </c>
      <c r="AM15" s="64">
        <v>3097.1268999990698</v>
      </c>
      <c r="AN15" s="64">
        <v>1446.3075999994101</v>
      </c>
      <c r="AO15" s="64">
        <v>12862.8924000022</v>
      </c>
      <c r="AP15" s="64">
        <v>3379.4858999981502</v>
      </c>
      <c r="AQ15" s="64">
        <v>3869.8615999991898</v>
      </c>
      <c r="AR15" s="64">
        <v>3779.28040000072</v>
      </c>
      <c r="AS15" s="64">
        <v>27403.147300011799</v>
      </c>
      <c r="AT15" s="64">
        <v>7597.4425999962104</v>
      </c>
      <c r="AU15" s="64">
        <v>18959.756399992999</v>
      </c>
      <c r="AV15" s="64">
        <v>4077.4101000001801</v>
      </c>
      <c r="AW15" s="64">
        <v>826.23570000007703</v>
      </c>
      <c r="AX15" s="64">
        <v>431.88849999988503</v>
      </c>
      <c r="AY15" s="64">
        <v>4.02869999999825</v>
      </c>
      <c r="AZ15" s="64">
        <v>0.36329999999976798</v>
      </c>
      <c r="BA15" s="64">
        <v>7739.6640999974998</v>
      </c>
      <c r="BB15" s="64">
        <v>3837.28189999916</v>
      </c>
      <c r="BC15" s="64">
        <v>644.78550000003202</v>
      </c>
      <c r="BD15" s="64">
        <v>477.03370000007499</v>
      </c>
      <c r="BE15" s="64">
        <v>3648.3911999981601</v>
      </c>
      <c r="BF15" s="64">
        <v>1144.5388999991301</v>
      </c>
      <c r="BG15" s="64">
        <v>22345.629700005102</v>
      </c>
      <c r="BH15" s="64">
        <v>6730.7127999993099</v>
      </c>
      <c r="BI15" s="64">
        <v>12015.114099995</v>
      </c>
      <c r="BJ15" s="64">
        <v>3177.82989999862</v>
      </c>
      <c r="BK15" s="64">
        <v>7269.2724999965303</v>
      </c>
      <c r="BL15" s="64">
        <v>1983.74229999973</v>
      </c>
      <c r="BM15" s="64">
        <v>2569.21090000002</v>
      </c>
      <c r="BN15" s="64">
        <v>839.27460000030396</v>
      </c>
      <c r="BO15" s="64">
        <v>10566.2231999945</v>
      </c>
      <c r="BP15" s="64">
        <v>5441.5027000011896</v>
      </c>
      <c r="BQ15" s="64">
        <v>1114.0951</v>
      </c>
      <c r="BR15" s="64">
        <v>348.31909999999999</v>
      </c>
      <c r="BS15" s="64">
        <v>4577.0616</v>
      </c>
      <c r="BT15" s="64">
        <v>1115.5459000000001</v>
      </c>
      <c r="BU15" s="64">
        <v>6121.8604999999998</v>
      </c>
      <c r="BV15" s="64">
        <v>1786.8604</v>
      </c>
      <c r="BW15" s="64">
        <v>14831.683000000001</v>
      </c>
      <c r="BX15" s="64">
        <v>5509.0576000000001</v>
      </c>
      <c r="BY15" s="64">
        <v>1556.9159999999999</v>
      </c>
      <c r="BZ15" s="64">
        <v>426.76859999999999</v>
      </c>
      <c r="CA15" s="64">
        <v>106.6661</v>
      </c>
      <c r="CB15" s="64">
        <v>68.190700000000007</v>
      </c>
      <c r="CC15" s="64">
        <v>8259.4326000000001</v>
      </c>
      <c r="CD15" s="64">
        <v>3772.9904000000001</v>
      </c>
      <c r="CE15" s="64">
        <v>11417.296399999999</v>
      </c>
      <c r="CF15" s="64">
        <v>1983.4082000000001</v>
      </c>
      <c r="CG15" s="64">
        <v>18500.476600000002</v>
      </c>
      <c r="CH15" s="64">
        <v>6003.3460999999998</v>
      </c>
      <c r="CI15" s="64">
        <v>3804.4875000000002</v>
      </c>
      <c r="CJ15" s="64">
        <v>1041.5081</v>
      </c>
    </row>
    <row r="16" spans="1:125" ht="15" x14ac:dyDescent="0.25">
      <c r="A16" s="363">
        <f t="shared" si="0"/>
        <v>25</v>
      </c>
      <c r="B16" s="364">
        <v>25</v>
      </c>
      <c r="C16" s="297">
        <v>25</v>
      </c>
      <c r="D16" s="54">
        <v>44545.1875</v>
      </c>
      <c r="E16" s="64">
        <v>6590.1760999999997</v>
      </c>
      <c r="F16" s="64">
        <v>4075.6977999999999</v>
      </c>
      <c r="G16" s="64"/>
      <c r="H16" s="64"/>
      <c r="I16" s="64">
        <v>24238.501400000001</v>
      </c>
      <c r="J16" s="64">
        <v>8471.8083000000006</v>
      </c>
      <c r="K16" s="64">
        <v>1586.3403000000001</v>
      </c>
      <c r="L16" s="64">
        <v>835.5453</v>
      </c>
      <c r="M16" s="64">
        <v>18758.923299999999</v>
      </c>
      <c r="N16" s="64">
        <v>4834.2026999999998</v>
      </c>
      <c r="O16" s="64"/>
      <c r="P16" s="64"/>
      <c r="Q16" s="64">
        <v>107.56659999999999</v>
      </c>
      <c r="R16" s="64">
        <v>6.9621000000000004</v>
      </c>
      <c r="S16" s="64">
        <v>86.5471</v>
      </c>
      <c r="T16" s="64">
        <v>50.800699999999999</v>
      </c>
      <c r="U16" s="64">
        <v>767.49679999984801</v>
      </c>
      <c r="V16" s="64">
        <v>275.97330000018701</v>
      </c>
      <c r="W16" s="64">
        <v>15817.8317999966</v>
      </c>
      <c r="X16" s="64">
        <v>6276.5752000027696</v>
      </c>
      <c r="Y16" s="64">
        <v>2451.2233000013598</v>
      </c>
      <c r="Z16" s="64">
        <v>906.80250000034596</v>
      </c>
      <c r="AA16" s="64">
        <v>11926.6676333376</v>
      </c>
      <c r="AB16" s="64">
        <v>3499.5449333321399</v>
      </c>
      <c r="AC16" s="64">
        <v>8986.40110000608</v>
      </c>
      <c r="AD16" s="64">
        <v>1913.3523000001601</v>
      </c>
      <c r="AE16" s="64">
        <v>10348.9348000058</v>
      </c>
      <c r="AF16" s="64">
        <v>4744.59520000061</v>
      </c>
      <c r="AG16" s="64">
        <v>36531.203000012603</v>
      </c>
      <c r="AH16" s="64">
        <v>8170.6254999966504</v>
      </c>
      <c r="AI16" s="64">
        <v>10571.491300002899</v>
      </c>
      <c r="AJ16" s="64">
        <v>2656.9230999997699</v>
      </c>
      <c r="AK16" s="64">
        <v>4117.7616999995998</v>
      </c>
      <c r="AL16" s="64">
        <v>845.73419999968598</v>
      </c>
      <c r="AM16" s="64">
        <v>3097.2921999990699</v>
      </c>
      <c r="AN16" s="64">
        <v>1446.37379999941</v>
      </c>
      <c r="AO16" s="64">
        <v>12862.953700002199</v>
      </c>
      <c r="AP16" s="64">
        <v>3379.5038999981498</v>
      </c>
      <c r="AQ16" s="64">
        <v>3869.89699999919</v>
      </c>
      <c r="AR16" s="64">
        <v>3779.3097000007201</v>
      </c>
      <c r="AS16" s="64">
        <v>27403.3497000118</v>
      </c>
      <c r="AT16" s="64">
        <v>7597.4730999962103</v>
      </c>
      <c r="AU16" s="64">
        <v>18959.818399993001</v>
      </c>
      <c r="AV16" s="64">
        <v>4077.4180000001802</v>
      </c>
      <c r="AW16" s="64">
        <v>826.23570000007703</v>
      </c>
      <c r="AX16" s="64">
        <v>431.88849999988503</v>
      </c>
      <c r="AY16" s="64">
        <v>4.0590999999982698</v>
      </c>
      <c r="AZ16" s="64">
        <v>0.36519999999976899</v>
      </c>
      <c r="BA16" s="64">
        <v>7739.7170999974996</v>
      </c>
      <c r="BB16" s="64">
        <v>3837.2912999991599</v>
      </c>
      <c r="BC16" s="64">
        <v>644.87010000003204</v>
      </c>
      <c r="BD16" s="64">
        <v>477.07460000007501</v>
      </c>
      <c r="BE16" s="64">
        <v>3648.4676999981598</v>
      </c>
      <c r="BF16" s="64">
        <v>1144.56019999913</v>
      </c>
      <c r="BG16" s="64">
        <v>22345.714500005099</v>
      </c>
      <c r="BH16" s="64">
        <v>6730.7476999993096</v>
      </c>
      <c r="BI16" s="64">
        <v>12015.169299994999</v>
      </c>
      <c r="BJ16" s="64">
        <v>3177.8472999986202</v>
      </c>
      <c r="BK16" s="64">
        <v>7269.3192999965304</v>
      </c>
      <c r="BL16" s="64">
        <v>1983.75869999973</v>
      </c>
      <c r="BM16" s="64">
        <v>2569.26190000002</v>
      </c>
      <c r="BN16" s="64">
        <v>839.28540000030398</v>
      </c>
      <c r="BO16" s="64">
        <v>10566.2699999945</v>
      </c>
      <c r="BP16" s="64">
        <v>5441.5080000011903</v>
      </c>
      <c r="BQ16" s="64">
        <v>1114.1038000000001</v>
      </c>
      <c r="BR16" s="64">
        <v>348.32060000000001</v>
      </c>
      <c r="BS16" s="64">
        <v>4577.1580999999996</v>
      </c>
      <c r="BT16" s="64">
        <v>1115.5654</v>
      </c>
      <c r="BU16" s="64">
        <v>6122.01</v>
      </c>
      <c r="BV16" s="64">
        <v>1786.8889999999999</v>
      </c>
      <c r="BW16" s="64">
        <v>14831.740100000001</v>
      </c>
      <c r="BX16" s="64">
        <v>5509.0667999999996</v>
      </c>
      <c r="BY16" s="64">
        <v>1557.0242000000001</v>
      </c>
      <c r="BZ16" s="64">
        <v>426.78989999999999</v>
      </c>
      <c r="CA16" s="64">
        <v>106.6675</v>
      </c>
      <c r="CB16" s="64">
        <v>68.1922</v>
      </c>
      <c r="CC16" s="64">
        <v>8259.4642000000003</v>
      </c>
      <c r="CD16" s="64">
        <v>3773.0050999999999</v>
      </c>
      <c r="CE16" s="64">
        <v>11417.3845</v>
      </c>
      <c r="CF16" s="64">
        <v>1983.4188999999999</v>
      </c>
      <c r="CG16" s="64">
        <v>18500.6407</v>
      </c>
      <c r="CH16" s="64">
        <v>6003.3712999999998</v>
      </c>
      <c r="CI16" s="64">
        <v>3804.5365999999999</v>
      </c>
      <c r="CJ16" s="64">
        <v>1041.5154</v>
      </c>
    </row>
    <row r="17" spans="1:88" ht="15" x14ac:dyDescent="0.25">
      <c r="A17" s="363">
        <f t="shared" si="0"/>
        <v>26</v>
      </c>
      <c r="B17" s="364">
        <v>26</v>
      </c>
      <c r="C17" s="298">
        <v>26</v>
      </c>
      <c r="D17" s="54">
        <v>44545.208333333336</v>
      </c>
      <c r="E17" s="64">
        <v>6590.1886999999997</v>
      </c>
      <c r="F17" s="64">
        <v>4075.7125999999998</v>
      </c>
      <c r="G17" s="64"/>
      <c r="H17" s="64"/>
      <c r="I17" s="64">
        <v>24238.781299999999</v>
      </c>
      <c r="J17" s="64">
        <v>8471.8459000000003</v>
      </c>
      <c r="K17" s="64">
        <v>1586.4103</v>
      </c>
      <c r="L17" s="64">
        <v>835.56060000000002</v>
      </c>
      <c r="M17" s="64">
        <v>18759.054</v>
      </c>
      <c r="N17" s="64">
        <v>4834.2227999999996</v>
      </c>
      <c r="O17" s="64"/>
      <c r="P17" s="64"/>
      <c r="Q17" s="64">
        <v>107.56659999999999</v>
      </c>
      <c r="R17" s="64">
        <v>6.9621000000000004</v>
      </c>
      <c r="S17" s="64">
        <v>86.5471</v>
      </c>
      <c r="T17" s="64">
        <v>50.800699999999999</v>
      </c>
      <c r="U17" s="64">
        <v>767.49679999984801</v>
      </c>
      <c r="V17" s="64">
        <v>275.97330000018701</v>
      </c>
      <c r="W17" s="64">
        <v>15817.9379999966</v>
      </c>
      <c r="X17" s="64">
        <v>6276.6143000027696</v>
      </c>
      <c r="Y17" s="64">
        <v>2451.23530000136</v>
      </c>
      <c r="Z17" s="64">
        <v>906.80910000034601</v>
      </c>
      <c r="AA17" s="64">
        <v>11926.712366670899</v>
      </c>
      <c r="AB17" s="64">
        <v>3499.55333333214</v>
      </c>
      <c r="AC17" s="64">
        <v>8986.5361000060802</v>
      </c>
      <c r="AD17" s="64">
        <v>1913.37720000016</v>
      </c>
      <c r="AE17" s="64">
        <v>10348.9818000058</v>
      </c>
      <c r="AF17" s="64">
        <v>4744.6041000006098</v>
      </c>
      <c r="AG17" s="64">
        <v>36531.303100012599</v>
      </c>
      <c r="AH17" s="64">
        <v>8170.6468999966501</v>
      </c>
      <c r="AI17" s="64">
        <v>10571.6270000029</v>
      </c>
      <c r="AJ17" s="64">
        <v>2656.95779999977</v>
      </c>
      <c r="AK17" s="64">
        <v>4117.8556999995999</v>
      </c>
      <c r="AL17" s="64">
        <v>845.74849999968603</v>
      </c>
      <c r="AM17" s="64">
        <v>3097.4530999990702</v>
      </c>
      <c r="AN17" s="64">
        <v>1446.43919999941</v>
      </c>
      <c r="AO17" s="64">
        <v>12863.0164000022</v>
      </c>
      <c r="AP17" s="64">
        <v>3379.5214999981499</v>
      </c>
      <c r="AQ17" s="64">
        <v>3869.9325999991902</v>
      </c>
      <c r="AR17" s="64">
        <v>3779.3386000007199</v>
      </c>
      <c r="AS17" s="64">
        <v>27403.550100011798</v>
      </c>
      <c r="AT17" s="64">
        <v>7597.5019999962096</v>
      </c>
      <c r="AU17" s="64">
        <v>18959.881899993001</v>
      </c>
      <c r="AV17" s="64">
        <v>4077.4258000001801</v>
      </c>
      <c r="AW17" s="64">
        <v>826.23570000007703</v>
      </c>
      <c r="AX17" s="64">
        <v>431.88849999988503</v>
      </c>
      <c r="AY17" s="64">
        <v>4.0896999999982802</v>
      </c>
      <c r="AZ17" s="64">
        <v>0.36689999999977102</v>
      </c>
      <c r="BA17" s="64">
        <v>7739.7995999975001</v>
      </c>
      <c r="BB17" s="64">
        <v>3837.3176999991601</v>
      </c>
      <c r="BC17" s="64">
        <v>644.95580000003201</v>
      </c>
      <c r="BD17" s="64">
        <v>477.11490000007501</v>
      </c>
      <c r="BE17" s="64">
        <v>3648.5420999981602</v>
      </c>
      <c r="BF17" s="64">
        <v>1144.5801999991299</v>
      </c>
      <c r="BG17" s="64">
        <v>22345.796600005098</v>
      </c>
      <c r="BH17" s="64">
        <v>6730.7783999993098</v>
      </c>
      <c r="BI17" s="64">
        <v>12015.222399995</v>
      </c>
      <c r="BJ17" s="64">
        <v>3177.86269999862</v>
      </c>
      <c r="BK17" s="64">
        <v>7269.3654999965302</v>
      </c>
      <c r="BL17" s="64">
        <v>1983.77389999973</v>
      </c>
      <c r="BM17" s="64">
        <v>2569.3147000000199</v>
      </c>
      <c r="BN17" s="64">
        <v>839.29500000030396</v>
      </c>
      <c r="BO17" s="64">
        <v>10566.3157999945</v>
      </c>
      <c r="BP17" s="64">
        <v>5441.5117000011896</v>
      </c>
      <c r="BQ17" s="64">
        <v>1114.1124</v>
      </c>
      <c r="BR17" s="64">
        <v>348.322</v>
      </c>
      <c r="BS17" s="64">
        <v>4577.2547999999997</v>
      </c>
      <c r="BT17" s="64">
        <v>1115.5839000000001</v>
      </c>
      <c r="BU17" s="64">
        <v>6122.1593000000003</v>
      </c>
      <c r="BV17" s="64">
        <v>1786.9168</v>
      </c>
      <c r="BW17" s="64">
        <v>14831.7971</v>
      </c>
      <c r="BX17" s="64">
        <v>5509.0758999999998</v>
      </c>
      <c r="BY17" s="64">
        <v>1557.1322</v>
      </c>
      <c r="BZ17" s="64">
        <v>426.8116</v>
      </c>
      <c r="CA17" s="64">
        <v>106.6688</v>
      </c>
      <c r="CB17" s="64">
        <v>68.193600000000004</v>
      </c>
      <c r="CC17" s="64">
        <v>8259.4964999999993</v>
      </c>
      <c r="CD17" s="64">
        <v>3773.0198</v>
      </c>
      <c r="CE17" s="64">
        <v>11417.4746</v>
      </c>
      <c r="CF17" s="64">
        <v>1983.4297999999999</v>
      </c>
      <c r="CG17" s="64">
        <v>18500.806499999999</v>
      </c>
      <c r="CH17" s="64">
        <v>6003.3963999999996</v>
      </c>
      <c r="CI17" s="64">
        <v>3804.5835000000002</v>
      </c>
      <c r="CJ17" s="64">
        <v>1041.5226</v>
      </c>
    </row>
    <row r="18" spans="1:88" ht="15" x14ac:dyDescent="0.25">
      <c r="A18" s="363">
        <f t="shared" si="0"/>
        <v>27</v>
      </c>
      <c r="B18" s="364">
        <v>27</v>
      </c>
      <c r="C18" s="298">
        <v>27</v>
      </c>
      <c r="D18" s="54">
        <v>44545.229166666664</v>
      </c>
      <c r="E18" s="64">
        <v>6590.2016000000003</v>
      </c>
      <c r="F18" s="64">
        <v>4075.7274000000002</v>
      </c>
      <c r="G18" s="64"/>
      <c r="H18" s="64"/>
      <c r="I18" s="64">
        <v>24239.069100000001</v>
      </c>
      <c r="J18" s="64">
        <v>8471.8842999999997</v>
      </c>
      <c r="K18" s="64">
        <v>1586.4804999999999</v>
      </c>
      <c r="L18" s="64">
        <v>835.57600000000002</v>
      </c>
      <c r="M18" s="64">
        <v>18759.194599999999</v>
      </c>
      <c r="N18" s="64">
        <v>4834.2461000000003</v>
      </c>
      <c r="O18" s="64"/>
      <c r="P18" s="64"/>
      <c r="Q18" s="64">
        <v>107.56659999999999</v>
      </c>
      <c r="R18" s="64">
        <v>6.9621000000000004</v>
      </c>
      <c r="S18" s="64">
        <v>86.5471</v>
      </c>
      <c r="T18" s="64">
        <v>50.800699999999999</v>
      </c>
      <c r="U18" s="64">
        <v>767.49679999984801</v>
      </c>
      <c r="V18" s="64">
        <v>275.97330000018701</v>
      </c>
      <c r="W18" s="64">
        <v>15818.049499996599</v>
      </c>
      <c r="X18" s="64">
        <v>6276.6556000027604</v>
      </c>
      <c r="Y18" s="64">
        <v>2451.2473000013701</v>
      </c>
      <c r="Z18" s="64">
        <v>906.81550000034599</v>
      </c>
      <c r="AA18" s="64">
        <v>11926.7575666709</v>
      </c>
      <c r="AB18" s="64">
        <v>3499.5619333321401</v>
      </c>
      <c r="AC18" s="64">
        <v>8986.6779000060797</v>
      </c>
      <c r="AD18" s="64">
        <v>1913.40240000016</v>
      </c>
      <c r="AE18" s="64">
        <v>10349.029800005799</v>
      </c>
      <c r="AF18" s="64">
        <v>4744.6137000006102</v>
      </c>
      <c r="AG18" s="64">
        <v>36531.404800012599</v>
      </c>
      <c r="AH18" s="64">
        <v>8170.6678999966498</v>
      </c>
      <c r="AI18" s="64">
        <v>10571.764500002901</v>
      </c>
      <c r="AJ18" s="64">
        <v>2656.9931999997698</v>
      </c>
      <c r="AK18" s="64">
        <v>4117.9498999996003</v>
      </c>
      <c r="AL18" s="64">
        <v>845.76279999968597</v>
      </c>
      <c r="AM18" s="64">
        <v>3097.6275999990698</v>
      </c>
      <c r="AN18" s="64">
        <v>1446.50879999941</v>
      </c>
      <c r="AO18" s="64">
        <v>12863.0879000022</v>
      </c>
      <c r="AP18" s="64">
        <v>3379.53929999815</v>
      </c>
      <c r="AQ18" s="64">
        <v>3869.9692999991898</v>
      </c>
      <c r="AR18" s="64">
        <v>3779.36900000072</v>
      </c>
      <c r="AS18" s="64">
        <v>27403.7538000118</v>
      </c>
      <c r="AT18" s="64">
        <v>7597.5307999962097</v>
      </c>
      <c r="AU18" s="64">
        <v>18959.945199992999</v>
      </c>
      <c r="AV18" s="64">
        <v>4077.4337000001801</v>
      </c>
      <c r="AW18" s="64">
        <v>826.23570000007703</v>
      </c>
      <c r="AX18" s="64">
        <v>431.88849999988503</v>
      </c>
      <c r="AY18" s="64">
        <v>4.1197999999982997</v>
      </c>
      <c r="AZ18" s="64">
        <v>0.368599999999773</v>
      </c>
      <c r="BA18" s="64">
        <v>7739.8843999974997</v>
      </c>
      <c r="BB18" s="64">
        <v>3837.34439999916</v>
      </c>
      <c r="BC18" s="64">
        <v>645.04040000003204</v>
      </c>
      <c r="BD18" s="64">
        <v>477.15550000007499</v>
      </c>
      <c r="BE18" s="64">
        <v>3648.6178999981598</v>
      </c>
      <c r="BF18" s="64">
        <v>1144.60089999913</v>
      </c>
      <c r="BG18" s="64">
        <v>22345.883400005099</v>
      </c>
      <c r="BH18" s="64">
        <v>6730.8113999993102</v>
      </c>
      <c r="BI18" s="64">
        <v>12015.272599995</v>
      </c>
      <c r="BJ18" s="64">
        <v>3177.8778999986198</v>
      </c>
      <c r="BK18" s="64">
        <v>7269.4114999965304</v>
      </c>
      <c r="BL18" s="64">
        <v>1983.78929999973</v>
      </c>
      <c r="BM18" s="64">
        <v>2569.36670000002</v>
      </c>
      <c r="BN18" s="64">
        <v>839.30510000030404</v>
      </c>
      <c r="BO18" s="64">
        <v>10566.3671999945</v>
      </c>
      <c r="BP18" s="64">
        <v>5441.51550000119</v>
      </c>
      <c r="BQ18" s="64">
        <v>1114.1206999999999</v>
      </c>
      <c r="BR18" s="64">
        <v>348.32339999999999</v>
      </c>
      <c r="BS18" s="64">
        <v>4577.3521000000001</v>
      </c>
      <c r="BT18" s="64">
        <v>1115.6031</v>
      </c>
      <c r="BU18" s="64">
        <v>6122.3113000000003</v>
      </c>
      <c r="BV18" s="64">
        <v>1786.9449999999999</v>
      </c>
      <c r="BW18" s="64">
        <v>14831.8554</v>
      </c>
      <c r="BX18" s="64">
        <v>5509.0851000000002</v>
      </c>
      <c r="BY18" s="64">
        <v>1557.2416000000001</v>
      </c>
      <c r="BZ18" s="64">
        <v>426.83260000000001</v>
      </c>
      <c r="CA18" s="64">
        <v>106.67019999999999</v>
      </c>
      <c r="CB18" s="64">
        <v>68.194999999999993</v>
      </c>
      <c r="CC18" s="64">
        <v>8259.5288999999993</v>
      </c>
      <c r="CD18" s="64">
        <v>3773.0340999999999</v>
      </c>
      <c r="CE18" s="64">
        <v>11417.5638</v>
      </c>
      <c r="CF18" s="64">
        <v>1983.44</v>
      </c>
      <c r="CG18" s="64">
        <v>18500.9728</v>
      </c>
      <c r="CH18" s="64">
        <v>6003.4215000000004</v>
      </c>
      <c r="CI18" s="64">
        <v>3804.6311000000001</v>
      </c>
      <c r="CJ18" s="64">
        <v>1041.5302999999999</v>
      </c>
    </row>
    <row r="19" spans="1:88" ht="15" x14ac:dyDescent="0.25">
      <c r="A19" s="363">
        <f t="shared" si="0"/>
        <v>28</v>
      </c>
      <c r="B19" s="364">
        <v>28</v>
      </c>
      <c r="C19" s="298">
        <v>28</v>
      </c>
      <c r="D19" s="54">
        <v>44545.25</v>
      </c>
      <c r="E19" s="64">
        <v>6590.2148999999999</v>
      </c>
      <c r="F19" s="64">
        <v>4075.7422000000001</v>
      </c>
      <c r="G19" s="64"/>
      <c r="H19" s="64"/>
      <c r="I19" s="64">
        <v>24239.358100000001</v>
      </c>
      <c r="J19" s="64">
        <v>8471.9217000000008</v>
      </c>
      <c r="K19" s="64">
        <v>1586.5500999999999</v>
      </c>
      <c r="L19" s="64">
        <v>835.59079999999994</v>
      </c>
      <c r="M19" s="64">
        <v>18759.328300000001</v>
      </c>
      <c r="N19" s="64">
        <v>4834.268</v>
      </c>
      <c r="O19" s="64"/>
      <c r="P19" s="64"/>
      <c r="Q19" s="64">
        <v>107.56659999999999</v>
      </c>
      <c r="R19" s="64">
        <v>6.9621000000000004</v>
      </c>
      <c r="S19" s="64">
        <v>86.5471</v>
      </c>
      <c r="T19" s="64">
        <v>50.800699999999999</v>
      </c>
      <c r="U19" s="64">
        <v>767.49679999984801</v>
      </c>
      <c r="V19" s="64">
        <v>275.97330000018701</v>
      </c>
      <c r="W19" s="64">
        <v>15818.153499996601</v>
      </c>
      <c r="X19" s="64">
        <v>6276.6938000027603</v>
      </c>
      <c r="Y19" s="64">
        <v>2451.2595000013698</v>
      </c>
      <c r="Z19" s="64">
        <v>906.82210000034604</v>
      </c>
      <c r="AA19" s="64">
        <v>11926.8025666709</v>
      </c>
      <c r="AB19" s="64">
        <v>3499.5702666654702</v>
      </c>
      <c r="AC19" s="64">
        <v>8986.82060000608</v>
      </c>
      <c r="AD19" s="64">
        <v>1913.42700000016</v>
      </c>
      <c r="AE19" s="64">
        <v>10349.079400005799</v>
      </c>
      <c r="AF19" s="64">
        <v>4744.6230000006099</v>
      </c>
      <c r="AG19" s="64">
        <v>36531.5116000126</v>
      </c>
      <c r="AH19" s="64">
        <v>8170.6887999966502</v>
      </c>
      <c r="AI19" s="64">
        <v>10571.907000002901</v>
      </c>
      <c r="AJ19" s="64">
        <v>2657.0281999997701</v>
      </c>
      <c r="AK19" s="64">
        <v>4118.0453999995998</v>
      </c>
      <c r="AL19" s="64">
        <v>845.77679999968598</v>
      </c>
      <c r="AM19" s="64">
        <v>3097.79539999907</v>
      </c>
      <c r="AN19" s="64">
        <v>1446.5761999994099</v>
      </c>
      <c r="AO19" s="64">
        <v>12863.174700002201</v>
      </c>
      <c r="AP19" s="64">
        <v>3379.5564999981498</v>
      </c>
      <c r="AQ19" s="64">
        <v>3870.0089999991901</v>
      </c>
      <c r="AR19" s="64">
        <v>3779.40360000072</v>
      </c>
      <c r="AS19" s="64">
        <v>27403.9599000118</v>
      </c>
      <c r="AT19" s="64">
        <v>7597.5603999962104</v>
      </c>
      <c r="AU19" s="64">
        <v>18960.010299992999</v>
      </c>
      <c r="AV19" s="64">
        <v>4077.4416000001802</v>
      </c>
      <c r="AW19" s="64">
        <v>826.23570000007703</v>
      </c>
      <c r="AX19" s="64">
        <v>431.88849999988503</v>
      </c>
      <c r="AY19" s="64">
        <v>4.1507999999983003</v>
      </c>
      <c r="AZ19" s="64">
        <v>0.37039999999977302</v>
      </c>
      <c r="BA19" s="64">
        <v>7739.9678999975004</v>
      </c>
      <c r="BB19" s="64">
        <v>3837.37089999916</v>
      </c>
      <c r="BC19" s="64">
        <v>645.12510000003203</v>
      </c>
      <c r="BD19" s="64">
        <v>477.196000000075</v>
      </c>
      <c r="BE19" s="64">
        <v>3648.6944999981602</v>
      </c>
      <c r="BF19" s="64">
        <v>1144.62059999913</v>
      </c>
      <c r="BG19" s="64">
        <v>22345.972000005098</v>
      </c>
      <c r="BH19" s="64">
        <v>6730.8442999993104</v>
      </c>
      <c r="BI19" s="64">
        <v>12015.325799995</v>
      </c>
      <c r="BJ19" s="64">
        <v>3177.8939999986201</v>
      </c>
      <c r="BK19" s="64">
        <v>7269.4581999965303</v>
      </c>
      <c r="BL19" s="64">
        <v>1983.80459999973</v>
      </c>
      <c r="BM19" s="64">
        <v>2569.41770000002</v>
      </c>
      <c r="BN19" s="64">
        <v>839.31490000030396</v>
      </c>
      <c r="BO19" s="64">
        <v>10566.418499994499</v>
      </c>
      <c r="BP19" s="64">
        <v>5441.5197000011904</v>
      </c>
      <c r="BQ19" s="64">
        <v>1114.1288</v>
      </c>
      <c r="BR19" s="64">
        <v>348.32479999999998</v>
      </c>
      <c r="BS19" s="64">
        <v>4577.4501</v>
      </c>
      <c r="BT19" s="64">
        <v>1115.6220000000001</v>
      </c>
      <c r="BU19" s="64">
        <v>6122.4706999999999</v>
      </c>
      <c r="BV19" s="64">
        <v>1786.9745</v>
      </c>
      <c r="BW19" s="64">
        <v>14831.914000000001</v>
      </c>
      <c r="BX19" s="64">
        <v>5509.0942999999997</v>
      </c>
      <c r="BY19" s="64">
        <v>1557.3558</v>
      </c>
      <c r="BZ19" s="64">
        <v>426.85550000000001</v>
      </c>
      <c r="CA19" s="64">
        <v>106.67149999999999</v>
      </c>
      <c r="CB19" s="64">
        <v>68.1965</v>
      </c>
      <c r="CC19" s="64">
        <v>8259.5601000000006</v>
      </c>
      <c r="CD19" s="64">
        <v>3773.0479</v>
      </c>
      <c r="CE19" s="64">
        <v>11417.6577</v>
      </c>
      <c r="CF19" s="64">
        <v>1983.4511</v>
      </c>
      <c r="CG19" s="64">
        <v>18501.138900000002</v>
      </c>
      <c r="CH19" s="64">
        <v>6003.4466000000002</v>
      </c>
      <c r="CI19" s="64">
        <v>3804.6785</v>
      </c>
      <c r="CJ19" s="64">
        <v>1041.538</v>
      </c>
    </row>
    <row r="20" spans="1:88" ht="15" x14ac:dyDescent="0.25">
      <c r="A20" s="363">
        <f t="shared" si="0"/>
        <v>29</v>
      </c>
      <c r="B20" s="364">
        <v>29</v>
      </c>
      <c r="C20" s="298">
        <v>29</v>
      </c>
      <c r="D20" s="54">
        <v>44545.270833333336</v>
      </c>
      <c r="E20" s="64">
        <v>6590.2273999999998</v>
      </c>
      <c r="F20" s="64">
        <v>4075.7566999999999</v>
      </c>
      <c r="G20" s="64"/>
      <c r="H20" s="64"/>
      <c r="I20" s="64">
        <v>24239.631700000002</v>
      </c>
      <c r="J20" s="64">
        <v>8471.9596999999994</v>
      </c>
      <c r="K20" s="64">
        <v>1586.6207999999999</v>
      </c>
      <c r="L20" s="64">
        <v>835.60810000000004</v>
      </c>
      <c r="M20" s="64">
        <v>18759.465700000001</v>
      </c>
      <c r="N20" s="64">
        <v>4834.2889999999998</v>
      </c>
      <c r="O20" s="64"/>
      <c r="P20" s="64"/>
      <c r="Q20" s="64">
        <v>107.56659999999999</v>
      </c>
      <c r="R20" s="64">
        <v>6.9621000000000004</v>
      </c>
      <c r="S20" s="64">
        <v>86.5471</v>
      </c>
      <c r="T20" s="64">
        <v>50.800699999999999</v>
      </c>
      <c r="U20" s="64">
        <v>767.49679999984801</v>
      </c>
      <c r="V20" s="64">
        <v>275.97330000018701</v>
      </c>
      <c r="W20" s="64">
        <v>15818.267199996601</v>
      </c>
      <c r="X20" s="64">
        <v>6276.7300000027699</v>
      </c>
      <c r="Y20" s="64">
        <v>2451.2714000013698</v>
      </c>
      <c r="Z20" s="64">
        <v>906.82830000034596</v>
      </c>
      <c r="AA20" s="64">
        <v>11926.8475666709</v>
      </c>
      <c r="AB20" s="64">
        <v>3499.57939999881</v>
      </c>
      <c r="AC20" s="64">
        <v>8986.9722000060792</v>
      </c>
      <c r="AD20" s="64">
        <v>1913.4520000001601</v>
      </c>
      <c r="AE20" s="64">
        <v>10349.1331000058</v>
      </c>
      <c r="AF20" s="64">
        <v>4744.6324000006098</v>
      </c>
      <c r="AG20" s="64">
        <v>36531.630400012597</v>
      </c>
      <c r="AH20" s="64">
        <v>8170.7104999966496</v>
      </c>
      <c r="AI20" s="64">
        <v>10572.063100002901</v>
      </c>
      <c r="AJ20" s="64">
        <v>2657.06189999977</v>
      </c>
      <c r="AK20" s="64">
        <v>4118.1462999996002</v>
      </c>
      <c r="AL20" s="64">
        <v>845.79109999968603</v>
      </c>
      <c r="AM20" s="64">
        <v>3097.9606999990701</v>
      </c>
      <c r="AN20" s="64">
        <v>1446.6426999994101</v>
      </c>
      <c r="AO20" s="64">
        <v>12863.2717000022</v>
      </c>
      <c r="AP20" s="64">
        <v>3379.57279999815</v>
      </c>
      <c r="AQ20" s="64">
        <v>3870.04759999919</v>
      </c>
      <c r="AR20" s="64">
        <v>3779.4373000007199</v>
      </c>
      <c r="AS20" s="64">
        <v>27404.171800011802</v>
      </c>
      <c r="AT20" s="64">
        <v>7597.5901999962098</v>
      </c>
      <c r="AU20" s="64">
        <v>18960.079699992999</v>
      </c>
      <c r="AV20" s="64">
        <v>4077.4497000001802</v>
      </c>
      <c r="AW20" s="64">
        <v>826.23570000007703</v>
      </c>
      <c r="AX20" s="64">
        <v>431.88849999988503</v>
      </c>
      <c r="AY20" s="64">
        <v>4.1824999999983303</v>
      </c>
      <c r="AZ20" s="64">
        <v>0.37219999999977399</v>
      </c>
      <c r="BA20" s="64">
        <v>7740.0509999975002</v>
      </c>
      <c r="BB20" s="64">
        <v>3837.3974999991601</v>
      </c>
      <c r="BC20" s="64">
        <v>645.20930000003204</v>
      </c>
      <c r="BD20" s="64">
        <v>477.23580000007502</v>
      </c>
      <c r="BE20" s="64">
        <v>3648.7727999981598</v>
      </c>
      <c r="BF20" s="64">
        <v>1144.64069999913</v>
      </c>
      <c r="BG20" s="64">
        <v>22346.070700005101</v>
      </c>
      <c r="BH20" s="64">
        <v>6730.8802999993104</v>
      </c>
      <c r="BI20" s="64">
        <v>12015.385899995001</v>
      </c>
      <c r="BJ20" s="64">
        <v>3177.9109999986199</v>
      </c>
      <c r="BK20" s="64">
        <v>7269.5120999965302</v>
      </c>
      <c r="BL20" s="64">
        <v>1983.82119999973</v>
      </c>
      <c r="BM20" s="64">
        <v>2569.4700000000198</v>
      </c>
      <c r="BN20" s="64">
        <v>839.32570000030398</v>
      </c>
      <c r="BO20" s="64">
        <v>10566.4743999945</v>
      </c>
      <c r="BP20" s="64">
        <v>5441.5254000011901</v>
      </c>
      <c r="BQ20" s="64">
        <v>1114.1369</v>
      </c>
      <c r="BR20" s="64">
        <v>348.32619999999997</v>
      </c>
      <c r="BS20" s="64">
        <v>4577.5487000000003</v>
      </c>
      <c r="BT20" s="64">
        <v>1115.6410000000001</v>
      </c>
      <c r="BU20" s="64">
        <v>6122.6234999999997</v>
      </c>
      <c r="BV20" s="64">
        <v>1787.0035</v>
      </c>
      <c r="BW20" s="64">
        <v>14831.972100000001</v>
      </c>
      <c r="BX20" s="64">
        <v>5509.1031000000003</v>
      </c>
      <c r="BY20" s="64">
        <v>1557.4703</v>
      </c>
      <c r="BZ20" s="64">
        <v>426.87759999999997</v>
      </c>
      <c r="CA20" s="64">
        <v>106.6729</v>
      </c>
      <c r="CB20" s="64">
        <v>68.197999999999993</v>
      </c>
      <c r="CC20" s="64">
        <v>8259.5918000000001</v>
      </c>
      <c r="CD20" s="64">
        <v>3773.0619999999999</v>
      </c>
      <c r="CE20" s="64">
        <v>11417.7552</v>
      </c>
      <c r="CF20" s="64">
        <v>1983.463</v>
      </c>
      <c r="CG20" s="64">
        <v>18501.302100000001</v>
      </c>
      <c r="CH20" s="64">
        <v>6003.4714000000004</v>
      </c>
      <c r="CI20" s="64">
        <v>3804.7275</v>
      </c>
      <c r="CJ20" s="64">
        <v>1041.5454</v>
      </c>
    </row>
    <row r="21" spans="1:88" ht="15" x14ac:dyDescent="0.25">
      <c r="A21" s="363">
        <f t="shared" si="0"/>
        <v>31</v>
      </c>
      <c r="B21" s="364">
        <v>31</v>
      </c>
      <c r="C21" s="297">
        <v>31</v>
      </c>
      <c r="D21" s="54">
        <v>44545.291666666664</v>
      </c>
      <c r="E21" s="64">
        <v>6590.2398000000003</v>
      </c>
      <c r="F21" s="64">
        <v>4075.7694999999999</v>
      </c>
      <c r="G21" s="64"/>
      <c r="H21" s="64"/>
      <c r="I21" s="64">
        <v>24239.907999999999</v>
      </c>
      <c r="J21" s="64">
        <v>8471.9948999999997</v>
      </c>
      <c r="K21" s="64">
        <v>1586.6938</v>
      </c>
      <c r="L21" s="64">
        <v>835.62339999999995</v>
      </c>
      <c r="M21" s="64">
        <v>18759.589199999999</v>
      </c>
      <c r="N21" s="64">
        <v>4834.3082000000004</v>
      </c>
      <c r="O21" s="64"/>
      <c r="P21" s="64"/>
      <c r="Q21" s="64">
        <v>107.56659999999999</v>
      </c>
      <c r="R21" s="64">
        <v>6.9621000000000004</v>
      </c>
      <c r="S21" s="64">
        <v>86.5471</v>
      </c>
      <c r="T21" s="64">
        <v>50.800699999999999</v>
      </c>
      <c r="U21" s="64">
        <v>767.49679999984801</v>
      </c>
      <c r="V21" s="64">
        <v>275.97330000018701</v>
      </c>
      <c r="W21" s="64">
        <v>15818.3822999966</v>
      </c>
      <c r="X21" s="64">
        <v>6276.76560000277</v>
      </c>
      <c r="Y21" s="64">
        <v>2451.2833000013702</v>
      </c>
      <c r="Z21" s="64">
        <v>906.83460000034597</v>
      </c>
      <c r="AA21" s="64">
        <v>11926.892833337601</v>
      </c>
      <c r="AB21" s="64">
        <v>3499.5880666654698</v>
      </c>
      <c r="AC21" s="64">
        <v>8987.1375000060798</v>
      </c>
      <c r="AD21" s="64">
        <v>1913.4773000001601</v>
      </c>
      <c r="AE21" s="64">
        <v>10349.189800005801</v>
      </c>
      <c r="AF21" s="64">
        <v>4744.64060000061</v>
      </c>
      <c r="AG21" s="64">
        <v>36531.770600012598</v>
      </c>
      <c r="AH21" s="64">
        <v>8170.7312999966498</v>
      </c>
      <c r="AI21" s="64">
        <v>10572.242100002901</v>
      </c>
      <c r="AJ21" s="64">
        <v>2657.0958999997702</v>
      </c>
      <c r="AK21" s="64">
        <v>4118.2535999995998</v>
      </c>
      <c r="AL21" s="64">
        <v>845.80529999968599</v>
      </c>
      <c r="AM21" s="64">
        <v>3098.1263999990701</v>
      </c>
      <c r="AN21" s="64">
        <v>1446.7078999994101</v>
      </c>
      <c r="AO21" s="64">
        <v>12863.368800002199</v>
      </c>
      <c r="AP21" s="64">
        <v>3379.5893999981499</v>
      </c>
      <c r="AQ21" s="64">
        <v>3870.0868999991899</v>
      </c>
      <c r="AR21" s="64">
        <v>3779.4705000007202</v>
      </c>
      <c r="AS21" s="64">
        <v>27404.396000011799</v>
      </c>
      <c r="AT21" s="64">
        <v>7597.6197999962096</v>
      </c>
      <c r="AU21" s="64">
        <v>18960.152899993001</v>
      </c>
      <c r="AV21" s="64">
        <v>4077.45790000018</v>
      </c>
      <c r="AW21" s="64">
        <v>826.23570000007703</v>
      </c>
      <c r="AX21" s="64">
        <v>431.88849999988503</v>
      </c>
      <c r="AY21" s="64">
        <v>4.21529999999834</v>
      </c>
      <c r="AZ21" s="64">
        <v>0.37379999999977498</v>
      </c>
      <c r="BA21" s="64">
        <v>7740.1348999974998</v>
      </c>
      <c r="BB21" s="64">
        <v>3837.42349999916</v>
      </c>
      <c r="BC21" s="64">
        <v>645.29430000003197</v>
      </c>
      <c r="BD21" s="64">
        <v>477.275500000075</v>
      </c>
      <c r="BE21" s="64">
        <v>3648.8596999981601</v>
      </c>
      <c r="BF21" s="64">
        <v>1144.6593999991301</v>
      </c>
      <c r="BG21" s="64">
        <v>22346.175900005099</v>
      </c>
      <c r="BH21" s="64">
        <v>6730.9156999993102</v>
      </c>
      <c r="BI21" s="64">
        <v>12015.455399995</v>
      </c>
      <c r="BJ21" s="64">
        <v>3177.9291999986199</v>
      </c>
      <c r="BK21" s="64">
        <v>7269.5769999965296</v>
      </c>
      <c r="BL21" s="64">
        <v>1983.8386999997299</v>
      </c>
      <c r="BM21" s="64">
        <v>2569.5224000000198</v>
      </c>
      <c r="BN21" s="64">
        <v>839.33730000030403</v>
      </c>
      <c r="BO21" s="64">
        <v>10566.5296999945</v>
      </c>
      <c r="BP21" s="64">
        <v>5441.53210000119</v>
      </c>
      <c r="BQ21" s="64">
        <v>1114.1451</v>
      </c>
      <c r="BR21" s="64">
        <v>348.32749999999999</v>
      </c>
      <c r="BS21" s="64">
        <v>4577.6513000000004</v>
      </c>
      <c r="BT21" s="64">
        <v>1115.6596</v>
      </c>
      <c r="BU21" s="64">
        <v>6122.7866999999997</v>
      </c>
      <c r="BV21" s="64">
        <v>1787.0322000000001</v>
      </c>
      <c r="BW21" s="64">
        <v>14832.0301</v>
      </c>
      <c r="BX21" s="64">
        <v>5509.1117000000004</v>
      </c>
      <c r="BY21" s="64">
        <v>1557.5826</v>
      </c>
      <c r="BZ21" s="64">
        <v>426.89830000000001</v>
      </c>
      <c r="CA21" s="64">
        <v>106.6746</v>
      </c>
      <c r="CB21" s="64">
        <v>68.199299999999994</v>
      </c>
      <c r="CC21" s="64">
        <v>8259.6242000000002</v>
      </c>
      <c r="CD21" s="64">
        <v>3773.0765000000001</v>
      </c>
      <c r="CE21" s="64">
        <v>11417.8521</v>
      </c>
      <c r="CF21" s="64">
        <v>1983.4731999999999</v>
      </c>
      <c r="CG21" s="64">
        <v>18501.470300000001</v>
      </c>
      <c r="CH21" s="64">
        <v>6003.4955</v>
      </c>
      <c r="CI21" s="64">
        <v>3804.7748000000001</v>
      </c>
      <c r="CJ21" s="64">
        <v>1041.5517</v>
      </c>
    </row>
    <row r="22" spans="1:88" ht="15" x14ac:dyDescent="0.25">
      <c r="A22" s="363">
        <f t="shared" si="0"/>
        <v>33</v>
      </c>
      <c r="B22" s="364">
        <v>33</v>
      </c>
      <c r="C22" s="297">
        <v>33</v>
      </c>
      <c r="D22" s="54">
        <v>44545.3125</v>
      </c>
      <c r="E22" s="64">
        <v>6590.2520999999997</v>
      </c>
      <c r="F22" s="64">
        <v>4075.7809999999999</v>
      </c>
      <c r="G22" s="64"/>
      <c r="H22" s="64"/>
      <c r="I22" s="64">
        <v>24240.1885</v>
      </c>
      <c r="J22" s="64">
        <v>8472.0295999999998</v>
      </c>
      <c r="K22" s="64">
        <v>1586.7635</v>
      </c>
      <c r="L22" s="64">
        <v>835.63789999999995</v>
      </c>
      <c r="M22" s="64">
        <v>18759.718799999999</v>
      </c>
      <c r="N22" s="64">
        <v>4834.3265000000001</v>
      </c>
      <c r="O22" s="64"/>
      <c r="P22" s="64"/>
      <c r="Q22" s="64">
        <v>107.56659999999999</v>
      </c>
      <c r="R22" s="64">
        <v>6.9621000000000004</v>
      </c>
      <c r="S22" s="64">
        <v>86.5471</v>
      </c>
      <c r="T22" s="64">
        <v>50.800699999999999</v>
      </c>
      <c r="U22" s="64">
        <v>767.49679999984801</v>
      </c>
      <c r="V22" s="64">
        <v>275.97330000018701</v>
      </c>
      <c r="W22" s="64">
        <v>15818.4943999966</v>
      </c>
      <c r="X22" s="64">
        <v>6276.8060000027699</v>
      </c>
      <c r="Y22" s="64">
        <v>2451.29420000137</v>
      </c>
      <c r="Z22" s="64">
        <v>906.84080000034601</v>
      </c>
      <c r="AA22" s="64">
        <v>11926.938633337601</v>
      </c>
      <c r="AB22" s="64">
        <v>3499.5963333321401</v>
      </c>
      <c r="AC22" s="64">
        <v>8987.3157000060801</v>
      </c>
      <c r="AD22" s="64">
        <v>1913.5027000001601</v>
      </c>
      <c r="AE22" s="64">
        <v>10349.2470000058</v>
      </c>
      <c r="AF22" s="64">
        <v>4744.6488000006102</v>
      </c>
      <c r="AG22" s="64">
        <v>36531.928600012601</v>
      </c>
      <c r="AH22" s="64">
        <v>8170.7530999966502</v>
      </c>
      <c r="AI22" s="64">
        <v>10572.438600002901</v>
      </c>
      <c r="AJ22" s="64">
        <v>2657.12909999977</v>
      </c>
      <c r="AK22" s="64">
        <v>4118.3619999995999</v>
      </c>
      <c r="AL22" s="64">
        <v>845.81939999968597</v>
      </c>
      <c r="AM22" s="64">
        <v>3098.2960999990701</v>
      </c>
      <c r="AN22" s="64">
        <v>1446.7739999994101</v>
      </c>
      <c r="AO22" s="64">
        <v>12863.463500002201</v>
      </c>
      <c r="AP22" s="64">
        <v>3379.6058999981501</v>
      </c>
      <c r="AQ22" s="64">
        <v>3870.1258999991901</v>
      </c>
      <c r="AR22" s="64">
        <v>3779.50320000072</v>
      </c>
      <c r="AS22" s="64">
        <v>27404.633600011799</v>
      </c>
      <c r="AT22" s="64">
        <v>7597.6489999962096</v>
      </c>
      <c r="AU22" s="64">
        <v>18960.234699993001</v>
      </c>
      <c r="AV22" s="64">
        <v>4077.4663000001801</v>
      </c>
      <c r="AW22" s="64">
        <v>826.23570000007703</v>
      </c>
      <c r="AX22" s="64">
        <v>431.88849999988503</v>
      </c>
      <c r="AY22" s="64">
        <v>4.2481999999983602</v>
      </c>
      <c r="AZ22" s="64">
        <v>0.37539999999977602</v>
      </c>
      <c r="BA22" s="64">
        <v>7740.2185999975</v>
      </c>
      <c r="BB22" s="64">
        <v>3837.4490999991599</v>
      </c>
      <c r="BC22" s="64">
        <v>645.379300000032</v>
      </c>
      <c r="BD22" s="64">
        <v>477.31460000007502</v>
      </c>
      <c r="BE22" s="64">
        <v>3648.94979999816</v>
      </c>
      <c r="BF22" s="64">
        <v>1144.6775999991301</v>
      </c>
      <c r="BG22" s="64">
        <v>22346.284200005099</v>
      </c>
      <c r="BH22" s="64">
        <v>6730.9483999993099</v>
      </c>
      <c r="BI22" s="64">
        <v>12015.534499994999</v>
      </c>
      <c r="BJ22" s="64">
        <v>3177.9470999986202</v>
      </c>
      <c r="BK22" s="64">
        <v>7269.6490999965299</v>
      </c>
      <c r="BL22" s="64">
        <v>1983.8551999997301</v>
      </c>
      <c r="BM22" s="64">
        <v>2569.5737000000199</v>
      </c>
      <c r="BN22" s="64">
        <v>839.34850000030406</v>
      </c>
      <c r="BO22" s="64">
        <v>10566.583099994499</v>
      </c>
      <c r="BP22" s="64">
        <v>5441.5386000011904</v>
      </c>
      <c r="BQ22" s="64">
        <v>1114.1538</v>
      </c>
      <c r="BR22" s="64">
        <v>348.3288</v>
      </c>
      <c r="BS22" s="64">
        <v>4577.7623000000003</v>
      </c>
      <c r="BT22" s="64">
        <v>1115.6783</v>
      </c>
      <c r="BU22" s="64">
        <v>6122.9506000000001</v>
      </c>
      <c r="BV22" s="64">
        <v>1787.0606</v>
      </c>
      <c r="BW22" s="64">
        <v>14832.0872</v>
      </c>
      <c r="BX22" s="64">
        <v>5509.1203999999998</v>
      </c>
      <c r="BY22" s="64">
        <v>1557.7008000000001</v>
      </c>
      <c r="BZ22" s="64">
        <v>426.91849999999999</v>
      </c>
      <c r="CA22" s="64">
        <v>106.676</v>
      </c>
      <c r="CB22" s="64">
        <v>68.200800000000001</v>
      </c>
      <c r="CC22" s="64">
        <v>8259.6578000000009</v>
      </c>
      <c r="CD22" s="64">
        <v>3773.0909000000001</v>
      </c>
      <c r="CE22" s="64">
        <v>11417.941800000001</v>
      </c>
      <c r="CF22" s="64">
        <v>1983.4829</v>
      </c>
      <c r="CG22" s="64">
        <v>18501.636699999999</v>
      </c>
      <c r="CH22" s="64">
        <v>6003.5191000000004</v>
      </c>
      <c r="CI22" s="64">
        <v>3804.8213999999998</v>
      </c>
      <c r="CJ22" s="64">
        <v>1041.5582999999999</v>
      </c>
    </row>
    <row r="23" spans="1:88" ht="15" x14ac:dyDescent="0.25">
      <c r="A23" s="363">
        <f t="shared" si="0"/>
        <v>35</v>
      </c>
      <c r="B23" s="364">
        <v>35</v>
      </c>
      <c r="C23" s="297">
        <v>35</v>
      </c>
      <c r="D23" s="54">
        <v>44545.333333333336</v>
      </c>
      <c r="E23" s="64">
        <v>6590.2654000000002</v>
      </c>
      <c r="F23" s="64">
        <v>4075.7919999999999</v>
      </c>
      <c r="G23" s="64"/>
      <c r="H23" s="64"/>
      <c r="I23" s="64">
        <v>24240.446599999999</v>
      </c>
      <c r="J23" s="64">
        <v>8472.0609999999997</v>
      </c>
      <c r="K23" s="64">
        <v>1586.8329000000001</v>
      </c>
      <c r="L23" s="64">
        <v>835.65239999999994</v>
      </c>
      <c r="M23" s="64">
        <v>18759.852699999999</v>
      </c>
      <c r="N23" s="64">
        <v>4834.3459000000003</v>
      </c>
      <c r="O23" s="64"/>
      <c r="P23" s="64"/>
      <c r="Q23" s="64">
        <v>107.56659999999999</v>
      </c>
      <c r="R23" s="64">
        <v>6.9621000000000004</v>
      </c>
      <c r="S23" s="64">
        <v>86.5471</v>
      </c>
      <c r="T23" s="64">
        <v>50.800699999999999</v>
      </c>
      <c r="U23" s="64">
        <v>767.49679999984801</v>
      </c>
      <c r="V23" s="64">
        <v>275.97330000018701</v>
      </c>
      <c r="W23" s="64">
        <v>15818.596399996601</v>
      </c>
      <c r="X23" s="64">
        <v>6276.8382000027696</v>
      </c>
      <c r="Y23" s="64">
        <v>2451.30570000137</v>
      </c>
      <c r="Z23" s="64">
        <v>906.84630000034599</v>
      </c>
      <c r="AA23" s="64">
        <v>11926.9894333376</v>
      </c>
      <c r="AB23" s="64">
        <v>3499.6081333321399</v>
      </c>
      <c r="AC23" s="64">
        <v>8987.5006000060803</v>
      </c>
      <c r="AD23" s="64">
        <v>1913.52830000016</v>
      </c>
      <c r="AE23" s="64">
        <v>10349.301700005801</v>
      </c>
      <c r="AF23" s="64">
        <v>4744.6569000006102</v>
      </c>
      <c r="AG23" s="64">
        <v>36532.088100012603</v>
      </c>
      <c r="AH23" s="64">
        <v>8170.7742999966504</v>
      </c>
      <c r="AI23" s="64">
        <v>10572.638900002899</v>
      </c>
      <c r="AJ23" s="64">
        <v>2657.1620999997699</v>
      </c>
      <c r="AK23" s="64">
        <v>4118.4676999996</v>
      </c>
      <c r="AL23" s="64">
        <v>845.83319999968603</v>
      </c>
      <c r="AM23" s="64">
        <v>3098.46669999907</v>
      </c>
      <c r="AN23" s="64">
        <v>1446.83959999941</v>
      </c>
      <c r="AO23" s="64">
        <v>12863.5595000022</v>
      </c>
      <c r="AP23" s="64">
        <v>3379.62159999815</v>
      </c>
      <c r="AQ23" s="64">
        <v>3870.1665999991901</v>
      </c>
      <c r="AR23" s="64">
        <v>3779.5353000007199</v>
      </c>
      <c r="AS23" s="64">
        <v>27404.867500011798</v>
      </c>
      <c r="AT23" s="64">
        <v>7597.6780999962102</v>
      </c>
      <c r="AU23" s="64">
        <v>18960.317399993</v>
      </c>
      <c r="AV23" s="64">
        <v>4077.4747000001798</v>
      </c>
      <c r="AW23" s="64">
        <v>826.23570000007703</v>
      </c>
      <c r="AX23" s="64">
        <v>431.88849999988503</v>
      </c>
      <c r="AY23" s="64">
        <v>4.2787999999983803</v>
      </c>
      <c r="AZ23" s="64">
        <v>0.377099999999778</v>
      </c>
      <c r="BA23" s="64">
        <v>7740.2716999975</v>
      </c>
      <c r="BB23" s="64">
        <v>3837.4575999991598</v>
      </c>
      <c r="BC23" s="64">
        <v>645.46620000003202</v>
      </c>
      <c r="BD23" s="64">
        <v>477.35310000007502</v>
      </c>
      <c r="BE23" s="64">
        <v>3649.0400999981598</v>
      </c>
      <c r="BF23" s="64">
        <v>1144.6946999991301</v>
      </c>
      <c r="BG23" s="64">
        <v>22346.394400005101</v>
      </c>
      <c r="BH23" s="64">
        <v>6730.9805999993096</v>
      </c>
      <c r="BI23" s="64">
        <v>12015.618099994999</v>
      </c>
      <c r="BJ23" s="64">
        <v>3177.9650999986202</v>
      </c>
      <c r="BK23" s="64">
        <v>7269.7190999965296</v>
      </c>
      <c r="BL23" s="64">
        <v>1983.87089999973</v>
      </c>
      <c r="BM23" s="64">
        <v>2569.6206000000202</v>
      </c>
      <c r="BN23" s="64">
        <v>839.35810000030403</v>
      </c>
      <c r="BO23" s="64">
        <v>10566.638899994499</v>
      </c>
      <c r="BP23" s="64">
        <v>5441.5425000011901</v>
      </c>
      <c r="BQ23" s="64">
        <v>1114.1623999999999</v>
      </c>
      <c r="BR23" s="64">
        <v>348.33</v>
      </c>
      <c r="BS23" s="64">
        <v>4577.8791000000001</v>
      </c>
      <c r="BT23" s="64">
        <v>1115.6962000000001</v>
      </c>
      <c r="BU23" s="64">
        <v>6123.1140999999998</v>
      </c>
      <c r="BV23" s="64">
        <v>1787.0884000000001</v>
      </c>
      <c r="BW23" s="64">
        <v>14832.1448</v>
      </c>
      <c r="BX23" s="64">
        <v>5509.1291000000001</v>
      </c>
      <c r="BY23" s="64">
        <v>1557.8155999999999</v>
      </c>
      <c r="BZ23" s="64">
        <v>426.93830000000003</v>
      </c>
      <c r="CA23" s="64">
        <v>106.6773</v>
      </c>
      <c r="CB23" s="64">
        <v>68.202200000000005</v>
      </c>
      <c r="CC23" s="64">
        <v>8259.6931999999997</v>
      </c>
      <c r="CD23" s="64">
        <v>3773.1041</v>
      </c>
      <c r="CE23" s="64">
        <v>11418.0293</v>
      </c>
      <c r="CF23" s="64">
        <v>1983.492</v>
      </c>
      <c r="CG23" s="64">
        <v>18501.801100000001</v>
      </c>
      <c r="CH23" s="64">
        <v>6003.5432000000001</v>
      </c>
      <c r="CI23" s="64">
        <v>3804.8667999999998</v>
      </c>
      <c r="CJ23" s="64">
        <v>1041.5653</v>
      </c>
    </row>
    <row r="24" spans="1:88" ht="15" x14ac:dyDescent="0.25">
      <c r="A24" s="363">
        <f t="shared" si="0"/>
        <v>37</v>
      </c>
      <c r="B24" s="364">
        <v>37</v>
      </c>
      <c r="C24" s="297">
        <v>37</v>
      </c>
      <c r="D24" s="54">
        <v>44545.354166666664</v>
      </c>
      <c r="E24" s="64">
        <v>6590.28</v>
      </c>
      <c r="F24" s="64">
        <v>4075.8027000000002</v>
      </c>
      <c r="G24" s="64"/>
      <c r="H24" s="64"/>
      <c r="I24" s="64">
        <v>24240.719799999999</v>
      </c>
      <c r="J24" s="64">
        <v>8472.0928999999996</v>
      </c>
      <c r="K24" s="64">
        <v>1586.902</v>
      </c>
      <c r="L24" s="64">
        <v>835.66669999999999</v>
      </c>
      <c r="M24" s="64">
        <v>18759.985199999999</v>
      </c>
      <c r="N24" s="64">
        <v>4834.3676999999998</v>
      </c>
      <c r="O24" s="64"/>
      <c r="P24" s="64"/>
      <c r="Q24" s="64">
        <v>107.56659999999999</v>
      </c>
      <c r="R24" s="64">
        <v>6.9621000000000004</v>
      </c>
      <c r="S24" s="64">
        <v>86.5471</v>
      </c>
      <c r="T24" s="64">
        <v>50.800699999999999</v>
      </c>
      <c r="U24" s="64">
        <v>767.49679999984801</v>
      </c>
      <c r="V24" s="64">
        <v>275.97330000018701</v>
      </c>
      <c r="W24" s="64">
        <v>15818.697199996601</v>
      </c>
      <c r="X24" s="64">
        <v>6276.86990000277</v>
      </c>
      <c r="Y24" s="64">
        <v>2451.31690000137</v>
      </c>
      <c r="Z24" s="64">
        <v>906.85130000034599</v>
      </c>
      <c r="AA24" s="64">
        <v>11927.051300004299</v>
      </c>
      <c r="AB24" s="64">
        <v>3499.6419333321401</v>
      </c>
      <c r="AC24" s="64">
        <v>8987.6952000060792</v>
      </c>
      <c r="AD24" s="64">
        <v>1913.5540000001599</v>
      </c>
      <c r="AE24" s="64">
        <v>10349.392500005801</v>
      </c>
      <c r="AF24" s="64">
        <v>4744.6827000006097</v>
      </c>
      <c r="AG24" s="64">
        <v>36532.243900012603</v>
      </c>
      <c r="AH24" s="64">
        <v>8170.7951999966499</v>
      </c>
      <c r="AI24" s="64">
        <v>10572.836200002899</v>
      </c>
      <c r="AJ24" s="64">
        <v>2657.1940999997701</v>
      </c>
      <c r="AK24" s="64">
        <v>4118.5695999995996</v>
      </c>
      <c r="AL24" s="64">
        <v>845.84629999968604</v>
      </c>
      <c r="AM24" s="64">
        <v>3098.6387999990702</v>
      </c>
      <c r="AN24" s="64">
        <v>1446.9050999994099</v>
      </c>
      <c r="AO24" s="64">
        <v>12863.6581000022</v>
      </c>
      <c r="AP24" s="64">
        <v>3379.6376999981499</v>
      </c>
      <c r="AQ24" s="64">
        <v>3870.2074999991901</v>
      </c>
      <c r="AR24" s="64">
        <v>3779.56750000072</v>
      </c>
      <c r="AS24" s="64">
        <v>27405.090300011801</v>
      </c>
      <c r="AT24" s="64">
        <v>7597.7063999962102</v>
      </c>
      <c r="AU24" s="64">
        <v>18960.399799993</v>
      </c>
      <c r="AV24" s="64">
        <v>4077.48330000018</v>
      </c>
      <c r="AW24" s="64">
        <v>826.23570000007703</v>
      </c>
      <c r="AX24" s="64">
        <v>431.88849999988503</v>
      </c>
      <c r="AY24" s="64">
        <v>4.30829999999838</v>
      </c>
      <c r="AZ24" s="64">
        <v>0.37849999999977901</v>
      </c>
      <c r="BA24" s="64">
        <v>7740.3193999975001</v>
      </c>
      <c r="BB24" s="64">
        <v>3837.4647999991598</v>
      </c>
      <c r="BC24" s="64">
        <v>645.55880000003197</v>
      </c>
      <c r="BD24" s="64">
        <v>477.39130000007498</v>
      </c>
      <c r="BE24" s="64">
        <v>3649.1290999981602</v>
      </c>
      <c r="BF24" s="64">
        <v>1144.71239999913</v>
      </c>
      <c r="BG24" s="64">
        <v>22346.517700005101</v>
      </c>
      <c r="BH24" s="64">
        <v>6731.0278999993097</v>
      </c>
      <c r="BI24" s="64">
        <v>12015.711499995001</v>
      </c>
      <c r="BJ24" s="64">
        <v>3177.9844999986199</v>
      </c>
      <c r="BK24" s="64">
        <v>7269.7847999965297</v>
      </c>
      <c r="BL24" s="64">
        <v>1983.8883999997299</v>
      </c>
      <c r="BM24" s="64">
        <v>2569.6691000000201</v>
      </c>
      <c r="BN24" s="64">
        <v>839.36920000030398</v>
      </c>
      <c r="BO24" s="64">
        <v>10566.695499994499</v>
      </c>
      <c r="BP24" s="64">
        <v>5441.5481000011896</v>
      </c>
      <c r="BQ24" s="64">
        <v>1114.1724999999999</v>
      </c>
      <c r="BR24" s="64">
        <v>348.33120000000002</v>
      </c>
      <c r="BS24" s="64">
        <v>4577.9912999999997</v>
      </c>
      <c r="BT24" s="64">
        <v>1115.7144000000001</v>
      </c>
      <c r="BU24" s="64">
        <v>6123.2725</v>
      </c>
      <c r="BV24" s="64">
        <v>1787.116</v>
      </c>
      <c r="BW24" s="64">
        <v>14832.1991</v>
      </c>
      <c r="BX24" s="64">
        <v>5509.1373999999996</v>
      </c>
      <c r="BY24" s="64">
        <v>1557.9314999999999</v>
      </c>
      <c r="BZ24" s="64">
        <v>426.95729999999998</v>
      </c>
      <c r="CA24" s="64">
        <v>106.6788</v>
      </c>
      <c r="CB24" s="64">
        <v>68.203699999999998</v>
      </c>
      <c r="CC24" s="64">
        <v>8259.7317999999996</v>
      </c>
      <c r="CD24" s="64">
        <v>3773.1174999999998</v>
      </c>
      <c r="CE24" s="64">
        <v>11418.1093</v>
      </c>
      <c r="CF24" s="64">
        <v>1983.5006000000001</v>
      </c>
      <c r="CG24" s="64">
        <v>18501.9617</v>
      </c>
      <c r="CH24" s="64">
        <v>6003.5661</v>
      </c>
      <c r="CI24" s="64">
        <v>3804.9113000000002</v>
      </c>
      <c r="CJ24" s="64">
        <v>1041.5714</v>
      </c>
    </row>
    <row r="25" spans="1:88" ht="15" x14ac:dyDescent="0.25">
      <c r="A25" s="363">
        <f t="shared" si="0"/>
        <v>39</v>
      </c>
      <c r="B25" s="364">
        <v>39</v>
      </c>
      <c r="C25" s="297">
        <v>39</v>
      </c>
      <c r="D25" s="54">
        <v>44545.375</v>
      </c>
      <c r="E25" s="64">
        <v>6590.2956000000004</v>
      </c>
      <c r="F25" s="64">
        <v>4075.8130999999998</v>
      </c>
      <c r="G25" s="64"/>
      <c r="H25" s="64"/>
      <c r="I25" s="64">
        <v>24240.9997</v>
      </c>
      <c r="J25" s="64">
        <v>8472.1255000000001</v>
      </c>
      <c r="K25" s="64">
        <v>1586.9643000000001</v>
      </c>
      <c r="L25" s="64">
        <v>835.67830000000004</v>
      </c>
      <c r="M25" s="64">
        <v>18760.115699999998</v>
      </c>
      <c r="N25" s="64">
        <v>4834.3869999999997</v>
      </c>
      <c r="O25" s="64"/>
      <c r="P25" s="64"/>
      <c r="Q25" s="64">
        <v>107.56659999999999</v>
      </c>
      <c r="R25" s="64">
        <v>6.9621000000000004</v>
      </c>
      <c r="S25" s="64">
        <v>86.5471</v>
      </c>
      <c r="T25" s="64">
        <v>50.800699999999999</v>
      </c>
      <c r="U25" s="64">
        <v>767.49679999984801</v>
      </c>
      <c r="V25" s="64">
        <v>275.97330000018701</v>
      </c>
      <c r="W25" s="64">
        <v>15818.7993999966</v>
      </c>
      <c r="X25" s="64">
        <v>6276.9013000027699</v>
      </c>
      <c r="Y25" s="64">
        <v>2451.33110000137</v>
      </c>
      <c r="Z25" s="64">
        <v>906.85810000034598</v>
      </c>
      <c r="AA25" s="64">
        <v>11927.1091000043</v>
      </c>
      <c r="AB25" s="64">
        <v>3499.66933333214</v>
      </c>
      <c r="AC25" s="64">
        <v>8987.8902000060807</v>
      </c>
      <c r="AD25" s="64">
        <v>1913.57900000016</v>
      </c>
      <c r="AE25" s="64">
        <v>10349.4914000058</v>
      </c>
      <c r="AF25" s="64">
        <v>4744.7109000006103</v>
      </c>
      <c r="AG25" s="64">
        <v>36532.402600012603</v>
      </c>
      <c r="AH25" s="64">
        <v>8170.8159999966501</v>
      </c>
      <c r="AI25" s="64">
        <v>10573.0475000029</v>
      </c>
      <c r="AJ25" s="64">
        <v>2657.2269999997702</v>
      </c>
      <c r="AK25" s="64">
        <v>4118.6704999996</v>
      </c>
      <c r="AL25" s="64">
        <v>845.85899999968603</v>
      </c>
      <c r="AM25" s="64">
        <v>3098.8064999990702</v>
      </c>
      <c r="AN25" s="64">
        <v>1446.96889999941</v>
      </c>
      <c r="AO25" s="64">
        <v>12863.7501000022</v>
      </c>
      <c r="AP25" s="64">
        <v>3379.6535999981502</v>
      </c>
      <c r="AQ25" s="64">
        <v>3870.2475999991898</v>
      </c>
      <c r="AR25" s="64">
        <v>3779.5996000007199</v>
      </c>
      <c r="AS25" s="64">
        <v>27405.315400011801</v>
      </c>
      <c r="AT25" s="64">
        <v>7597.73599999621</v>
      </c>
      <c r="AU25" s="64">
        <v>18960.479499993002</v>
      </c>
      <c r="AV25" s="64">
        <v>4077.4916000001799</v>
      </c>
      <c r="AW25" s="64">
        <v>826.23570000007703</v>
      </c>
      <c r="AX25" s="64">
        <v>431.88849999988503</v>
      </c>
      <c r="AY25" s="64">
        <v>4.3390999999983899</v>
      </c>
      <c r="AZ25" s="64">
        <v>0.38009999999978</v>
      </c>
      <c r="BA25" s="64">
        <v>7740.3663999974997</v>
      </c>
      <c r="BB25" s="64">
        <v>3837.4721999991598</v>
      </c>
      <c r="BC25" s="64">
        <v>645.65220000003205</v>
      </c>
      <c r="BD25" s="64">
        <v>477.42940000007502</v>
      </c>
      <c r="BE25" s="64">
        <v>3649.2170999981599</v>
      </c>
      <c r="BF25" s="64">
        <v>1144.73029999913</v>
      </c>
      <c r="BG25" s="64">
        <v>22346.637000005099</v>
      </c>
      <c r="BH25" s="64">
        <v>6731.0725999993101</v>
      </c>
      <c r="BI25" s="64">
        <v>12015.807999995001</v>
      </c>
      <c r="BJ25" s="64">
        <v>3178.0031999986199</v>
      </c>
      <c r="BK25" s="64">
        <v>7269.85149999653</v>
      </c>
      <c r="BL25" s="64">
        <v>1983.90539999973</v>
      </c>
      <c r="BM25" s="64">
        <v>2569.7152000000201</v>
      </c>
      <c r="BN25" s="64">
        <v>839.38010000030397</v>
      </c>
      <c r="BO25" s="64">
        <v>10566.7593999945</v>
      </c>
      <c r="BP25" s="64">
        <v>5441.5544000011896</v>
      </c>
      <c r="BQ25" s="64">
        <v>1114.183</v>
      </c>
      <c r="BR25" s="64">
        <v>348.33240000000001</v>
      </c>
      <c r="BS25" s="64">
        <v>4578.1031000000003</v>
      </c>
      <c r="BT25" s="64">
        <v>1115.7329</v>
      </c>
      <c r="BU25" s="64">
        <v>6123.4327000000003</v>
      </c>
      <c r="BV25" s="64">
        <v>1787.1436000000001</v>
      </c>
      <c r="BW25" s="64">
        <v>14832.247799999999</v>
      </c>
      <c r="BX25" s="64">
        <v>5509.1441000000004</v>
      </c>
      <c r="BY25" s="64">
        <v>1558.0436999999999</v>
      </c>
      <c r="BZ25" s="64">
        <v>426.97620000000001</v>
      </c>
      <c r="CA25" s="64">
        <v>106.6801</v>
      </c>
      <c r="CB25" s="64">
        <v>68.205100000000002</v>
      </c>
      <c r="CC25" s="64">
        <v>8259.7723000000005</v>
      </c>
      <c r="CD25" s="64">
        <v>3773.1309000000001</v>
      </c>
      <c r="CE25" s="64">
        <v>11418.1909</v>
      </c>
      <c r="CF25" s="64">
        <v>1983.5079000000001</v>
      </c>
      <c r="CG25" s="64">
        <v>18502.117300000002</v>
      </c>
      <c r="CH25" s="64">
        <v>6003.5888999999997</v>
      </c>
      <c r="CI25" s="64">
        <v>3804.9557</v>
      </c>
      <c r="CJ25" s="64">
        <v>1041.5771999999999</v>
      </c>
    </row>
    <row r="26" spans="1:88" ht="15" x14ac:dyDescent="0.25">
      <c r="A26" s="363">
        <f t="shared" si="0"/>
        <v>41</v>
      </c>
      <c r="B26" s="364">
        <v>41</v>
      </c>
      <c r="C26" s="297">
        <v>41</v>
      </c>
      <c r="D26" s="54">
        <v>44545.395833333336</v>
      </c>
      <c r="E26" s="64">
        <v>6590.3104000000003</v>
      </c>
      <c r="F26" s="64">
        <v>4075.8222000000001</v>
      </c>
      <c r="G26" s="64"/>
      <c r="H26" s="64"/>
      <c r="I26" s="64">
        <v>24241.2801</v>
      </c>
      <c r="J26" s="64">
        <v>8472.1597999999994</v>
      </c>
      <c r="K26" s="64">
        <v>1587.0228</v>
      </c>
      <c r="L26" s="64">
        <v>835.68849999999998</v>
      </c>
      <c r="M26" s="64">
        <v>18760.2451</v>
      </c>
      <c r="N26" s="64">
        <v>4834.4044999999996</v>
      </c>
      <c r="O26" s="64"/>
      <c r="P26" s="64"/>
      <c r="Q26" s="64">
        <v>107.56659999999999</v>
      </c>
      <c r="R26" s="64">
        <v>6.9621000000000004</v>
      </c>
      <c r="S26" s="64">
        <v>86.5471</v>
      </c>
      <c r="T26" s="64">
        <v>50.800699999999999</v>
      </c>
      <c r="U26" s="64">
        <v>767.49679999984801</v>
      </c>
      <c r="V26" s="64">
        <v>275.97330000018701</v>
      </c>
      <c r="W26" s="64">
        <v>15818.9078999966</v>
      </c>
      <c r="X26" s="64">
        <v>6276.9346000027699</v>
      </c>
      <c r="Y26" s="64">
        <v>2451.3447000013698</v>
      </c>
      <c r="Z26" s="64">
        <v>906.86330000034604</v>
      </c>
      <c r="AA26" s="64">
        <v>11927.1731000043</v>
      </c>
      <c r="AB26" s="64">
        <v>3499.7051999988098</v>
      </c>
      <c r="AC26" s="64">
        <v>8988.0943000060797</v>
      </c>
      <c r="AD26" s="64">
        <v>1913.6049000001599</v>
      </c>
      <c r="AE26" s="64">
        <v>10349.5870000058</v>
      </c>
      <c r="AF26" s="64">
        <v>4744.7380000006096</v>
      </c>
      <c r="AG26" s="64">
        <v>36532.562800012602</v>
      </c>
      <c r="AH26" s="64">
        <v>8170.8373999966498</v>
      </c>
      <c r="AI26" s="64">
        <v>10573.2569000029</v>
      </c>
      <c r="AJ26" s="64">
        <v>2657.2599999997701</v>
      </c>
      <c r="AK26" s="64">
        <v>4118.7711999996</v>
      </c>
      <c r="AL26" s="64">
        <v>845.87149999968597</v>
      </c>
      <c r="AM26" s="64">
        <v>3098.9752999990701</v>
      </c>
      <c r="AN26" s="64">
        <v>1447.0337999994099</v>
      </c>
      <c r="AO26" s="64">
        <v>12863.8402000022</v>
      </c>
      <c r="AP26" s="64">
        <v>3379.6691999981499</v>
      </c>
      <c r="AQ26" s="64">
        <v>3870.2868999991902</v>
      </c>
      <c r="AR26" s="64">
        <v>3779.63070000072</v>
      </c>
      <c r="AS26" s="64">
        <v>27405.542000011799</v>
      </c>
      <c r="AT26" s="64">
        <v>7597.7659999962098</v>
      </c>
      <c r="AU26" s="64">
        <v>18960.559099992999</v>
      </c>
      <c r="AV26" s="64">
        <v>4077.5000000001801</v>
      </c>
      <c r="AW26" s="64">
        <v>826.23570000007703</v>
      </c>
      <c r="AX26" s="64">
        <v>431.88849999988503</v>
      </c>
      <c r="AY26" s="64">
        <v>4.3706999999983998</v>
      </c>
      <c r="AZ26" s="64">
        <v>0.38179999999978198</v>
      </c>
      <c r="BA26" s="64">
        <v>7740.4139999974996</v>
      </c>
      <c r="BB26" s="64">
        <v>3837.47929999916</v>
      </c>
      <c r="BC26" s="64">
        <v>645.74550000003205</v>
      </c>
      <c r="BD26" s="64">
        <v>477.46780000007499</v>
      </c>
      <c r="BE26" s="64">
        <v>3649.3004999981599</v>
      </c>
      <c r="BF26" s="64">
        <v>1144.74749999913</v>
      </c>
      <c r="BG26" s="64">
        <v>22346.755400005099</v>
      </c>
      <c r="BH26" s="64">
        <v>6731.1163999993096</v>
      </c>
      <c r="BI26" s="64">
        <v>12015.903999995</v>
      </c>
      <c r="BJ26" s="64">
        <v>3178.0228999986198</v>
      </c>
      <c r="BK26" s="64">
        <v>7269.9187999965297</v>
      </c>
      <c r="BL26" s="64">
        <v>1983.9222999997301</v>
      </c>
      <c r="BM26" s="64">
        <v>2569.7603000000199</v>
      </c>
      <c r="BN26" s="64">
        <v>839.39060000030395</v>
      </c>
      <c r="BO26" s="64">
        <v>10566.817199994501</v>
      </c>
      <c r="BP26" s="64">
        <v>5441.5602000011904</v>
      </c>
      <c r="BQ26" s="64">
        <v>1114.1922</v>
      </c>
      <c r="BR26" s="64">
        <v>348.33350000000002</v>
      </c>
      <c r="BS26" s="64">
        <v>4578.2109</v>
      </c>
      <c r="BT26" s="64">
        <v>1115.751</v>
      </c>
      <c r="BU26" s="64">
        <v>6123.5923000000003</v>
      </c>
      <c r="BV26" s="64">
        <v>1787.171</v>
      </c>
      <c r="BW26" s="64">
        <v>14832.293900000001</v>
      </c>
      <c r="BX26" s="64">
        <v>5509.1503000000002</v>
      </c>
      <c r="BY26" s="64">
        <v>1558.1578</v>
      </c>
      <c r="BZ26" s="64">
        <v>426.99630000000002</v>
      </c>
      <c r="CA26" s="64">
        <v>106.6814</v>
      </c>
      <c r="CB26" s="64">
        <v>68.206500000000005</v>
      </c>
      <c r="CC26" s="64">
        <v>8259.8114999999998</v>
      </c>
      <c r="CD26" s="64">
        <v>3773.1448</v>
      </c>
      <c r="CE26" s="64">
        <v>11418.278899999999</v>
      </c>
      <c r="CF26" s="64">
        <v>1983.5160000000001</v>
      </c>
      <c r="CG26" s="64">
        <v>18502.272000000001</v>
      </c>
      <c r="CH26" s="64">
        <v>6003.6112999999996</v>
      </c>
      <c r="CI26" s="64">
        <v>3804.9987999999998</v>
      </c>
      <c r="CJ26" s="64">
        <v>1041.5827999999999</v>
      </c>
    </row>
    <row r="27" spans="1:88" ht="15" x14ac:dyDescent="0.25">
      <c r="A27" s="363">
        <f t="shared" si="0"/>
        <v>43</v>
      </c>
      <c r="B27" s="364">
        <v>43</v>
      </c>
      <c r="C27" s="297">
        <v>43</v>
      </c>
      <c r="D27" s="54">
        <v>44545.416666666664</v>
      </c>
      <c r="E27" s="64">
        <v>6590.3395</v>
      </c>
      <c r="F27" s="64">
        <v>4075.8514</v>
      </c>
      <c r="G27" s="64"/>
      <c r="H27" s="64"/>
      <c r="I27" s="64">
        <v>24241.560799999999</v>
      </c>
      <c r="J27" s="64">
        <v>8472.1926000000003</v>
      </c>
      <c r="K27" s="64">
        <v>1587.0816</v>
      </c>
      <c r="L27" s="64">
        <v>835.69979999999998</v>
      </c>
      <c r="M27" s="64">
        <v>18760.372100000001</v>
      </c>
      <c r="N27" s="64">
        <v>4834.4231</v>
      </c>
      <c r="O27" s="64"/>
      <c r="P27" s="64"/>
      <c r="Q27" s="64">
        <v>107.56659999999999</v>
      </c>
      <c r="R27" s="64">
        <v>6.9621000000000004</v>
      </c>
      <c r="S27" s="64">
        <v>86.5471</v>
      </c>
      <c r="T27" s="64">
        <v>50.800699999999999</v>
      </c>
      <c r="U27" s="64">
        <v>767.49679999984801</v>
      </c>
      <c r="V27" s="64">
        <v>275.97330000018701</v>
      </c>
      <c r="W27" s="64">
        <v>15819.025899996601</v>
      </c>
      <c r="X27" s="64">
        <v>6276.9759000027698</v>
      </c>
      <c r="Y27" s="64">
        <v>2451.3577000013702</v>
      </c>
      <c r="Z27" s="64">
        <v>906.868000000346</v>
      </c>
      <c r="AA27" s="64">
        <v>11927.237566670899</v>
      </c>
      <c r="AB27" s="64">
        <v>3499.7421333321399</v>
      </c>
      <c r="AC27" s="64">
        <v>8988.2819000060808</v>
      </c>
      <c r="AD27" s="64">
        <v>1913.6302000001599</v>
      </c>
      <c r="AE27" s="64">
        <v>10349.682100005801</v>
      </c>
      <c r="AF27" s="64">
        <v>4744.7650000006097</v>
      </c>
      <c r="AG27" s="64">
        <v>36532.718900012602</v>
      </c>
      <c r="AH27" s="64">
        <v>8170.8582999966502</v>
      </c>
      <c r="AI27" s="64">
        <v>10573.4760000029</v>
      </c>
      <c r="AJ27" s="64">
        <v>2657.2945999997701</v>
      </c>
      <c r="AK27" s="64">
        <v>4118.8684999996003</v>
      </c>
      <c r="AL27" s="64">
        <v>845.88339999968605</v>
      </c>
      <c r="AM27" s="64">
        <v>3099.1437999990699</v>
      </c>
      <c r="AN27" s="64">
        <v>1447.0971999994099</v>
      </c>
      <c r="AO27" s="64">
        <v>12863.929800002201</v>
      </c>
      <c r="AP27" s="64">
        <v>3379.6848999981498</v>
      </c>
      <c r="AQ27" s="64">
        <v>3870.32369999919</v>
      </c>
      <c r="AR27" s="64">
        <v>3779.65810000072</v>
      </c>
      <c r="AS27" s="64">
        <v>27405.7705000118</v>
      </c>
      <c r="AT27" s="64">
        <v>7597.7959999962104</v>
      </c>
      <c r="AU27" s="64">
        <v>18960.636499993001</v>
      </c>
      <c r="AV27" s="64">
        <v>4077.50830000018</v>
      </c>
      <c r="AW27" s="64">
        <v>826.23570000007703</v>
      </c>
      <c r="AX27" s="64">
        <v>431.88849999988503</v>
      </c>
      <c r="AY27" s="64">
        <v>4.4028999999984304</v>
      </c>
      <c r="AZ27" s="64">
        <v>0.38339999999978303</v>
      </c>
      <c r="BA27" s="64">
        <v>7740.4581999974998</v>
      </c>
      <c r="BB27" s="64">
        <v>3837.48599999916</v>
      </c>
      <c r="BC27" s="64">
        <v>645.84280000003196</v>
      </c>
      <c r="BD27" s="64">
        <v>477.50700000007498</v>
      </c>
      <c r="BE27" s="64">
        <v>3649.38529999816</v>
      </c>
      <c r="BF27" s="64">
        <v>1144.7649999991299</v>
      </c>
      <c r="BG27" s="64">
        <v>22346.8606000051</v>
      </c>
      <c r="BH27" s="64">
        <v>6731.1492999993097</v>
      </c>
      <c r="BI27" s="64">
        <v>12015.996099995</v>
      </c>
      <c r="BJ27" s="64">
        <v>3178.0413999986199</v>
      </c>
      <c r="BK27" s="64">
        <v>7269.98369999653</v>
      </c>
      <c r="BL27" s="64">
        <v>1983.9381999997299</v>
      </c>
      <c r="BM27" s="64">
        <v>2569.8038000000201</v>
      </c>
      <c r="BN27" s="64">
        <v>839.40040000030399</v>
      </c>
      <c r="BO27" s="64">
        <v>10566.8766999945</v>
      </c>
      <c r="BP27" s="64">
        <v>5441.5658000011899</v>
      </c>
      <c r="BQ27" s="64">
        <v>1114.2011</v>
      </c>
      <c r="BR27" s="64">
        <v>348.33460000000002</v>
      </c>
      <c r="BS27" s="64">
        <v>4578.3161</v>
      </c>
      <c r="BT27" s="64">
        <v>1115.7686000000001</v>
      </c>
      <c r="BU27" s="64">
        <v>6123.7491</v>
      </c>
      <c r="BV27" s="64">
        <v>1787.1976</v>
      </c>
      <c r="BW27" s="64">
        <v>14832.339099999999</v>
      </c>
      <c r="BX27" s="64">
        <v>5509.1562000000004</v>
      </c>
      <c r="BY27" s="64">
        <v>1558.2713000000001</v>
      </c>
      <c r="BZ27" s="64">
        <v>427.0163</v>
      </c>
      <c r="CA27" s="64">
        <v>106.6828</v>
      </c>
      <c r="CB27" s="64">
        <v>68.207800000000006</v>
      </c>
      <c r="CC27" s="64">
        <v>8259.85</v>
      </c>
      <c r="CD27" s="64">
        <v>3773.1574000000001</v>
      </c>
      <c r="CE27" s="64">
        <v>11418.3688</v>
      </c>
      <c r="CF27" s="64">
        <v>1983.5233000000001</v>
      </c>
      <c r="CG27" s="64">
        <v>18502.424800000001</v>
      </c>
      <c r="CH27" s="64">
        <v>6003.6349</v>
      </c>
      <c r="CI27" s="64">
        <v>3805.0396000000001</v>
      </c>
      <c r="CJ27" s="64">
        <v>1041.5882999999999</v>
      </c>
    </row>
    <row r="28" spans="1:88" ht="15" x14ac:dyDescent="0.25">
      <c r="A28" s="363">
        <f t="shared" si="0"/>
        <v>45</v>
      </c>
      <c r="B28" s="364">
        <v>45</v>
      </c>
      <c r="C28" s="297">
        <v>45</v>
      </c>
      <c r="D28" s="54">
        <v>44545.4375</v>
      </c>
      <c r="E28" s="64">
        <v>6590.3698999999997</v>
      </c>
      <c r="F28" s="64">
        <v>4075.8836999999999</v>
      </c>
      <c r="G28" s="64"/>
      <c r="H28" s="64"/>
      <c r="I28" s="64">
        <v>24241.8308</v>
      </c>
      <c r="J28" s="64">
        <v>8472.2255000000005</v>
      </c>
      <c r="K28" s="64">
        <v>1587.1369999999999</v>
      </c>
      <c r="L28" s="64">
        <v>835.71019999999999</v>
      </c>
      <c r="M28" s="64">
        <v>18760.502199999999</v>
      </c>
      <c r="N28" s="64">
        <v>4834.4404999999997</v>
      </c>
      <c r="O28" s="64"/>
      <c r="P28" s="64"/>
      <c r="Q28" s="64">
        <v>107.56659999999999</v>
      </c>
      <c r="R28" s="64">
        <v>6.9621000000000004</v>
      </c>
      <c r="S28" s="64">
        <v>86.5471</v>
      </c>
      <c r="T28" s="64">
        <v>50.800699999999999</v>
      </c>
      <c r="U28" s="64">
        <v>767.49679999984801</v>
      </c>
      <c r="V28" s="64">
        <v>275.97330000018701</v>
      </c>
      <c r="W28" s="64">
        <v>15819.1371999966</v>
      </c>
      <c r="X28" s="64">
        <v>6277.0158000027604</v>
      </c>
      <c r="Y28" s="64">
        <v>2451.37110000137</v>
      </c>
      <c r="Z28" s="64">
        <v>906.87270000034596</v>
      </c>
      <c r="AA28" s="64">
        <v>11927.293100004301</v>
      </c>
      <c r="AB28" s="64">
        <v>3499.7609333321402</v>
      </c>
      <c r="AC28" s="64">
        <v>8988.4700000060802</v>
      </c>
      <c r="AD28" s="64">
        <v>1913.65590000016</v>
      </c>
      <c r="AE28" s="64">
        <v>10349.7768000058</v>
      </c>
      <c r="AF28" s="64">
        <v>4744.7920000006097</v>
      </c>
      <c r="AG28" s="64">
        <v>36532.880200012602</v>
      </c>
      <c r="AH28" s="64">
        <v>8170.8804999966496</v>
      </c>
      <c r="AI28" s="64">
        <v>10573.7003000029</v>
      </c>
      <c r="AJ28" s="64">
        <v>2657.33119999977</v>
      </c>
      <c r="AK28" s="64">
        <v>4118.9613999996</v>
      </c>
      <c r="AL28" s="64">
        <v>845.89469999968605</v>
      </c>
      <c r="AM28" s="64">
        <v>3099.30259999907</v>
      </c>
      <c r="AN28" s="64">
        <v>1447.1569999994099</v>
      </c>
      <c r="AO28" s="64">
        <v>12864.018300002201</v>
      </c>
      <c r="AP28" s="64">
        <v>3379.70069999815</v>
      </c>
      <c r="AQ28" s="64">
        <v>3870.3612999991901</v>
      </c>
      <c r="AR28" s="64">
        <v>3779.6845000007202</v>
      </c>
      <c r="AS28" s="64">
        <v>27405.9907000118</v>
      </c>
      <c r="AT28" s="64">
        <v>7597.8254999962101</v>
      </c>
      <c r="AU28" s="64">
        <v>18960.713899992999</v>
      </c>
      <c r="AV28" s="64">
        <v>4077.5165000001798</v>
      </c>
      <c r="AW28" s="64">
        <v>826.23570000007703</v>
      </c>
      <c r="AX28" s="64">
        <v>431.88849999988503</v>
      </c>
      <c r="AY28" s="64">
        <v>4.43449999999845</v>
      </c>
      <c r="AZ28" s="64">
        <v>0.38489999999978303</v>
      </c>
      <c r="BA28" s="64">
        <v>7740.5020999974904</v>
      </c>
      <c r="BB28" s="64">
        <v>3837.4942999991599</v>
      </c>
      <c r="BC28" s="64">
        <v>645.94140000003199</v>
      </c>
      <c r="BD28" s="64">
        <v>477.546800000075</v>
      </c>
      <c r="BE28" s="64">
        <v>3649.4663999981599</v>
      </c>
      <c r="BF28" s="64">
        <v>1144.7805999991299</v>
      </c>
      <c r="BG28" s="64">
        <v>22346.967000005101</v>
      </c>
      <c r="BH28" s="64">
        <v>6731.1776999993099</v>
      </c>
      <c r="BI28" s="64">
        <v>12016.083399994999</v>
      </c>
      <c r="BJ28" s="64">
        <v>3178.05919999862</v>
      </c>
      <c r="BK28" s="64">
        <v>7270.0485999965304</v>
      </c>
      <c r="BL28" s="64">
        <v>1983.9526999997299</v>
      </c>
      <c r="BM28" s="64">
        <v>2569.8464000000199</v>
      </c>
      <c r="BN28" s="64">
        <v>839.40870000030395</v>
      </c>
      <c r="BO28" s="64">
        <v>10566.9355999945</v>
      </c>
      <c r="BP28" s="64">
        <v>5441.5683000011904</v>
      </c>
      <c r="BQ28" s="64">
        <v>1114.2094</v>
      </c>
      <c r="BR28" s="64">
        <v>348.33569999999997</v>
      </c>
      <c r="BS28" s="64">
        <v>4578.4207999999999</v>
      </c>
      <c r="BT28" s="64">
        <v>1115.7859000000001</v>
      </c>
      <c r="BU28" s="64">
        <v>6123.9044999999996</v>
      </c>
      <c r="BV28" s="64">
        <v>1787.2239</v>
      </c>
      <c r="BW28" s="64">
        <v>14832.384599999999</v>
      </c>
      <c r="BX28" s="64">
        <v>5509.1620999999996</v>
      </c>
      <c r="BY28" s="64">
        <v>1558.3786</v>
      </c>
      <c r="BZ28" s="64">
        <v>427.036</v>
      </c>
      <c r="CA28" s="64">
        <v>106.6841</v>
      </c>
      <c r="CB28" s="64">
        <v>68.209000000000003</v>
      </c>
      <c r="CC28" s="64">
        <v>8259.8844000000008</v>
      </c>
      <c r="CD28" s="64">
        <v>3773.1687000000002</v>
      </c>
      <c r="CE28" s="64">
        <v>11418.456099999999</v>
      </c>
      <c r="CF28" s="64">
        <v>1983.5313000000001</v>
      </c>
      <c r="CG28" s="64">
        <v>18502.577099999999</v>
      </c>
      <c r="CH28" s="64">
        <v>6003.6593000000003</v>
      </c>
      <c r="CI28" s="64">
        <v>3805.0441999999998</v>
      </c>
      <c r="CJ28" s="64">
        <v>1041.5889</v>
      </c>
    </row>
    <row r="29" spans="1:88" ht="15" x14ac:dyDescent="0.25">
      <c r="A29" s="363">
        <f t="shared" si="0"/>
        <v>47</v>
      </c>
      <c r="B29" s="364">
        <v>47</v>
      </c>
      <c r="C29" s="298">
        <v>46</v>
      </c>
      <c r="D29" s="54">
        <v>44545.458333333336</v>
      </c>
      <c r="E29" s="64">
        <v>6590.3984</v>
      </c>
      <c r="F29" s="64">
        <v>4075.9155000000001</v>
      </c>
      <c r="G29" s="64"/>
      <c r="H29" s="64"/>
      <c r="I29" s="64">
        <v>24242.099099999999</v>
      </c>
      <c r="J29" s="64">
        <v>8472.2589000000007</v>
      </c>
      <c r="K29" s="64">
        <v>1587.1904</v>
      </c>
      <c r="L29" s="64">
        <v>835.72130000000004</v>
      </c>
      <c r="M29" s="64">
        <v>18760.623299999999</v>
      </c>
      <c r="N29" s="64">
        <v>4834.4575999999997</v>
      </c>
      <c r="O29" s="64"/>
      <c r="P29" s="64"/>
      <c r="Q29" s="64">
        <v>107.56659999999999</v>
      </c>
      <c r="R29" s="64">
        <v>6.9621000000000004</v>
      </c>
      <c r="S29" s="64">
        <v>86.5471</v>
      </c>
      <c r="T29" s="64">
        <v>50.800699999999999</v>
      </c>
      <c r="U29" s="64">
        <v>767.49679999984801</v>
      </c>
      <c r="V29" s="64">
        <v>275.97330000018701</v>
      </c>
      <c r="W29" s="64">
        <v>15819.2502999966</v>
      </c>
      <c r="X29" s="64">
        <v>6277.0552000027601</v>
      </c>
      <c r="Y29" s="64">
        <v>2451.38640000137</v>
      </c>
      <c r="Z29" s="64">
        <v>906.87790000034602</v>
      </c>
      <c r="AA29" s="64">
        <v>11927.355033337601</v>
      </c>
      <c r="AB29" s="64">
        <v>3499.7933999988099</v>
      </c>
      <c r="AC29" s="64">
        <v>8988.6486000060795</v>
      </c>
      <c r="AD29" s="64">
        <v>1913.6809000001599</v>
      </c>
      <c r="AE29" s="64">
        <v>10349.870600005799</v>
      </c>
      <c r="AF29" s="64">
        <v>4744.8193000006104</v>
      </c>
      <c r="AG29" s="64">
        <v>36533.042600012603</v>
      </c>
      <c r="AH29" s="64">
        <v>8170.9028999966504</v>
      </c>
      <c r="AI29" s="64">
        <v>10573.9186000029</v>
      </c>
      <c r="AJ29" s="64">
        <v>2657.3676999997701</v>
      </c>
      <c r="AK29" s="64">
        <v>4119.0525999995998</v>
      </c>
      <c r="AL29" s="64">
        <v>845.90539999968598</v>
      </c>
      <c r="AM29" s="64">
        <v>3099.4653999990701</v>
      </c>
      <c r="AN29" s="64">
        <v>1447.2195999994101</v>
      </c>
      <c r="AO29" s="64">
        <v>12864.103700002201</v>
      </c>
      <c r="AP29" s="64">
        <v>3379.7174999981498</v>
      </c>
      <c r="AQ29" s="64">
        <v>3870.39789999919</v>
      </c>
      <c r="AR29" s="64">
        <v>3779.71140000072</v>
      </c>
      <c r="AS29" s="64">
        <v>27406.210800011799</v>
      </c>
      <c r="AT29" s="64">
        <v>7597.8549999962097</v>
      </c>
      <c r="AU29" s="64">
        <v>18960.788999993001</v>
      </c>
      <c r="AV29" s="64">
        <v>4077.5245000001801</v>
      </c>
      <c r="AW29" s="64">
        <v>826.23570000007703</v>
      </c>
      <c r="AX29" s="64">
        <v>431.88849999988503</v>
      </c>
      <c r="AY29" s="64">
        <v>4.4662999999984496</v>
      </c>
      <c r="AZ29" s="64">
        <v>0.38639999999978297</v>
      </c>
      <c r="BA29" s="64">
        <v>7740.5799999974997</v>
      </c>
      <c r="BB29" s="64">
        <v>3837.51859999916</v>
      </c>
      <c r="BC29" s="64">
        <v>646.03490000003205</v>
      </c>
      <c r="BD29" s="64">
        <v>477.583900000075</v>
      </c>
      <c r="BE29" s="64">
        <v>3649.5478999981601</v>
      </c>
      <c r="BF29" s="64">
        <v>1144.7959999991299</v>
      </c>
      <c r="BG29" s="64">
        <v>22347.065500005101</v>
      </c>
      <c r="BH29" s="64">
        <v>6731.2044999993104</v>
      </c>
      <c r="BI29" s="64">
        <v>12016.171299995</v>
      </c>
      <c r="BJ29" s="64">
        <v>3178.07649999862</v>
      </c>
      <c r="BK29" s="64">
        <v>7270.1122999965301</v>
      </c>
      <c r="BL29" s="64">
        <v>1983.9672999997299</v>
      </c>
      <c r="BM29" s="64">
        <v>2569.8880000000199</v>
      </c>
      <c r="BN29" s="64">
        <v>839.41740000030404</v>
      </c>
      <c r="BO29" s="64">
        <v>10566.9923999945</v>
      </c>
      <c r="BP29" s="64">
        <v>5441.5712000011899</v>
      </c>
      <c r="BQ29" s="64">
        <v>1114.2176999999999</v>
      </c>
      <c r="BR29" s="64">
        <v>348.33670000000001</v>
      </c>
      <c r="BS29" s="64">
        <v>4578.5281999999997</v>
      </c>
      <c r="BT29" s="64">
        <v>1115.8037999999999</v>
      </c>
      <c r="BU29" s="64">
        <v>6124.0560999999998</v>
      </c>
      <c r="BV29" s="64">
        <v>1787.2498000000001</v>
      </c>
      <c r="BW29" s="64">
        <v>14832.4301</v>
      </c>
      <c r="BX29" s="64">
        <v>5509.1679999999997</v>
      </c>
      <c r="BY29" s="64">
        <v>1558.4807000000001</v>
      </c>
      <c r="BZ29" s="64">
        <v>427.05430000000001</v>
      </c>
      <c r="CA29" s="64">
        <v>106.68559999999999</v>
      </c>
      <c r="CB29" s="64">
        <v>68.2102</v>
      </c>
      <c r="CC29" s="64">
        <v>8259.9195</v>
      </c>
      <c r="CD29" s="64">
        <v>3773.1801</v>
      </c>
      <c r="CE29" s="64">
        <v>11418.54</v>
      </c>
      <c r="CF29" s="64">
        <v>1983.54</v>
      </c>
      <c r="CG29" s="64">
        <v>18502.724699999999</v>
      </c>
      <c r="CH29" s="64">
        <v>6003.6836999999996</v>
      </c>
      <c r="CI29" s="64">
        <v>3805.0441999999998</v>
      </c>
      <c r="CJ29" s="64">
        <v>1041.5889</v>
      </c>
    </row>
    <row r="30" spans="1:88" ht="15" x14ac:dyDescent="0.25">
      <c r="A30" s="363">
        <f t="shared" si="0"/>
        <v>49</v>
      </c>
      <c r="B30" s="364">
        <v>49</v>
      </c>
      <c r="C30" s="298">
        <v>47</v>
      </c>
      <c r="D30" s="54">
        <v>44545.479166666664</v>
      </c>
      <c r="E30" s="64">
        <v>6590.4265999999998</v>
      </c>
      <c r="F30" s="64">
        <v>4075.9479999999999</v>
      </c>
      <c r="G30" s="64"/>
      <c r="H30" s="64"/>
      <c r="I30" s="64">
        <v>24242.3544</v>
      </c>
      <c r="J30" s="64">
        <v>8472.2883999999995</v>
      </c>
      <c r="K30" s="64">
        <v>1587.2429999999999</v>
      </c>
      <c r="L30" s="64">
        <v>835.73140000000001</v>
      </c>
      <c r="M30" s="64">
        <v>18760.7487</v>
      </c>
      <c r="N30" s="64">
        <v>4834.4757</v>
      </c>
      <c r="O30" s="64"/>
      <c r="P30" s="64"/>
      <c r="Q30" s="64">
        <v>107.56659999999999</v>
      </c>
      <c r="R30" s="64">
        <v>6.9621000000000004</v>
      </c>
      <c r="S30" s="64">
        <v>86.5471</v>
      </c>
      <c r="T30" s="64">
        <v>50.800699999999999</v>
      </c>
      <c r="U30" s="64">
        <v>767.49679999984801</v>
      </c>
      <c r="V30" s="64">
        <v>275.97330000018701</v>
      </c>
      <c r="W30" s="64">
        <v>15819.365899996599</v>
      </c>
      <c r="X30" s="64">
        <v>6277.0918000027696</v>
      </c>
      <c r="Y30" s="64">
        <v>2451.4022000013701</v>
      </c>
      <c r="Z30" s="64">
        <v>906.88370000034604</v>
      </c>
      <c r="AA30" s="64">
        <v>11927.417100004301</v>
      </c>
      <c r="AB30" s="64">
        <v>3499.8283999988098</v>
      </c>
      <c r="AC30" s="64">
        <v>8988.8298000060804</v>
      </c>
      <c r="AD30" s="64">
        <v>1913.70760000016</v>
      </c>
      <c r="AE30" s="64">
        <v>10349.9559000058</v>
      </c>
      <c r="AF30" s="64">
        <v>4744.8435000006102</v>
      </c>
      <c r="AG30" s="64">
        <v>36533.202100012597</v>
      </c>
      <c r="AH30" s="64">
        <v>8170.9255999966499</v>
      </c>
      <c r="AI30" s="64">
        <v>10574.136400002901</v>
      </c>
      <c r="AJ30" s="64">
        <v>2657.4040999997701</v>
      </c>
      <c r="AK30" s="64">
        <v>4119.1435999996002</v>
      </c>
      <c r="AL30" s="64">
        <v>845.91689999968605</v>
      </c>
      <c r="AM30" s="64">
        <v>3099.6328999990701</v>
      </c>
      <c r="AN30" s="64">
        <v>1447.2839999994101</v>
      </c>
      <c r="AO30" s="64">
        <v>12864.187500002199</v>
      </c>
      <c r="AP30" s="64">
        <v>3379.7358999981502</v>
      </c>
      <c r="AQ30" s="64">
        <v>3870.4336999991901</v>
      </c>
      <c r="AR30" s="64">
        <v>3779.7382000007201</v>
      </c>
      <c r="AS30" s="64">
        <v>27406.432500011801</v>
      </c>
      <c r="AT30" s="64">
        <v>7597.88439999621</v>
      </c>
      <c r="AU30" s="64">
        <v>18960.865799993</v>
      </c>
      <c r="AV30" s="64">
        <v>4077.5329000001798</v>
      </c>
      <c r="AW30" s="64">
        <v>826.23570000007703</v>
      </c>
      <c r="AX30" s="64">
        <v>431.88849999988503</v>
      </c>
      <c r="AY30" s="64">
        <v>4.4999999999984803</v>
      </c>
      <c r="AZ30" s="64">
        <v>0.38809999999978501</v>
      </c>
      <c r="BA30" s="64">
        <v>7740.6578999975</v>
      </c>
      <c r="BB30" s="64">
        <v>3837.5430999991599</v>
      </c>
      <c r="BC30" s="64">
        <v>646.12950000003195</v>
      </c>
      <c r="BD30" s="64">
        <v>477.62050000007503</v>
      </c>
      <c r="BE30" s="64">
        <v>3649.6264999981599</v>
      </c>
      <c r="BF30" s="64">
        <v>1144.8120999991299</v>
      </c>
      <c r="BG30" s="64">
        <v>22347.1655000051</v>
      </c>
      <c r="BH30" s="64">
        <v>6731.2309999993104</v>
      </c>
      <c r="BI30" s="64">
        <v>12016.255599995</v>
      </c>
      <c r="BJ30" s="64">
        <v>3178.0934999986198</v>
      </c>
      <c r="BK30" s="64">
        <v>7270.1737999965299</v>
      </c>
      <c r="BL30" s="64">
        <v>1983.98129999973</v>
      </c>
      <c r="BM30" s="64">
        <v>2569.9298000000199</v>
      </c>
      <c r="BN30" s="64">
        <v>839.42540000030397</v>
      </c>
      <c r="BO30" s="64">
        <v>10567.0490999945</v>
      </c>
      <c r="BP30" s="64">
        <v>5441.5737000011904</v>
      </c>
      <c r="BQ30" s="64">
        <v>1114.2254</v>
      </c>
      <c r="BR30" s="64">
        <v>348.33769999999998</v>
      </c>
      <c r="BS30" s="64">
        <v>4578.6343999999999</v>
      </c>
      <c r="BT30" s="64">
        <v>1115.8215</v>
      </c>
      <c r="BU30" s="64">
        <v>6124.2046</v>
      </c>
      <c r="BV30" s="64">
        <v>1787.2769000000001</v>
      </c>
      <c r="BW30" s="64">
        <v>14832.4735</v>
      </c>
      <c r="BX30" s="64">
        <v>5509.1742999999997</v>
      </c>
      <c r="BY30" s="64">
        <v>1558.5815</v>
      </c>
      <c r="BZ30" s="64">
        <v>427.07330000000002</v>
      </c>
      <c r="CA30" s="64">
        <v>106.687</v>
      </c>
      <c r="CB30" s="64">
        <v>68.211500000000001</v>
      </c>
      <c r="CC30" s="64">
        <v>8259.9544000000005</v>
      </c>
      <c r="CD30" s="64">
        <v>3773.1914999999999</v>
      </c>
      <c r="CE30" s="64">
        <v>11418.623299999999</v>
      </c>
      <c r="CF30" s="64">
        <v>1983.5485000000001</v>
      </c>
      <c r="CG30" s="64">
        <v>18502.872299999999</v>
      </c>
      <c r="CH30" s="64">
        <v>6003.7087000000001</v>
      </c>
      <c r="CI30" s="64">
        <v>3805.0441999999998</v>
      </c>
      <c r="CJ30" s="64">
        <v>1041.5889</v>
      </c>
    </row>
    <row r="31" spans="1:88" ht="15" x14ac:dyDescent="0.25">
      <c r="A31" s="363">
        <f t="shared" si="0"/>
        <v>50</v>
      </c>
      <c r="B31" s="364">
        <v>50</v>
      </c>
      <c r="C31" s="298">
        <v>48</v>
      </c>
      <c r="D31" s="54">
        <v>44545.5</v>
      </c>
      <c r="E31" s="64">
        <v>6590.4533000000001</v>
      </c>
      <c r="F31" s="64">
        <v>4075.982</v>
      </c>
      <c r="G31" s="64"/>
      <c r="H31" s="64"/>
      <c r="I31" s="64">
        <v>24242.601600000002</v>
      </c>
      <c r="J31" s="64">
        <v>8472.3207000000002</v>
      </c>
      <c r="K31" s="64">
        <v>1587.2945999999999</v>
      </c>
      <c r="L31" s="64">
        <v>835.7423</v>
      </c>
      <c r="M31" s="64">
        <v>18760.8907</v>
      </c>
      <c r="N31" s="64">
        <v>4834.4982</v>
      </c>
      <c r="O31" s="64"/>
      <c r="P31" s="64"/>
      <c r="Q31" s="64">
        <v>107.56659999999999</v>
      </c>
      <c r="R31" s="64">
        <v>6.9621000000000004</v>
      </c>
      <c r="S31" s="64">
        <v>86.5471</v>
      </c>
      <c r="T31" s="64">
        <v>50.800699999999999</v>
      </c>
      <c r="U31" s="64">
        <v>767.49679999984801</v>
      </c>
      <c r="V31" s="64">
        <v>275.97330000018701</v>
      </c>
      <c r="W31" s="64">
        <v>15819.484699996599</v>
      </c>
      <c r="X31" s="64">
        <v>6277.13250000276</v>
      </c>
      <c r="Y31" s="64">
        <v>2451.4162000013698</v>
      </c>
      <c r="Z31" s="64">
        <v>906.88910000034605</v>
      </c>
      <c r="AA31" s="64">
        <v>11927.4808333376</v>
      </c>
      <c r="AB31" s="64">
        <v>3499.8666666654699</v>
      </c>
      <c r="AC31" s="64">
        <v>8989.0111000060806</v>
      </c>
      <c r="AD31" s="64">
        <v>1913.7351000001599</v>
      </c>
      <c r="AE31" s="64">
        <v>10350.0017000058</v>
      </c>
      <c r="AF31" s="64">
        <v>4744.8496000006098</v>
      </c>
      <c r="AG31" s="64">
        <v>36533.356200012597</v>
      </c>
      <c r="AH31" s="64">
        <v>8170.9488999966497</v>
      </c>
      <c r="AI31" s="64">
        <v>10574.355000002901</v>
      </c>
      <c r="AJ31" s="64">
        <v>2657.4437999997699</v>
      </c>
      <c r="AK31" s="64">
        <v>4119.2306999995999</v>
      </c>
      <c r="AL31" s="64">
        <v>845.92909999968595</v>
      </c>
      <c r="AM31" s="64">
        <v>3099.7976999990701</v>
      </c>
      <c r="AN31" s="64">
        <v>1447.3480999994099</v>
      </c>
      <c r="AO31" s="64">
        <v>12864.2704000022</v>
      </c>
      <c r="AP31" s="64">
        <v>3379.7540999981502</v>
      </c>
      <c r="AQ31" s="64">
        <v>3870.4692999991898</v>
      </c>
      <c r="AR31" s="64">
        <v>3779.7660000007199</v>
      </c>
      <c r="AS31" s="64">
        <v>27406.648800011801</v>
      </c>
      <c r="AT31" s="64">
        <v>7597.9146999962104</v>
      </c>
      <c r="AU31" s="64">
        <v>18960.940899992998</v>
      </c>
      <c r="AV31" s="64">
        <v>4077.5417000001798</v>
      </c>
      <c r="AW31" s="64">
        <v>826.23570000007703</v>
      </c>
      <c r="AX31" s="64">
        <v>431.88849999988503</v>
      </c>
      <c r="AY31" s="64">
        <v>4.5322999999984903</v>
      </c>
      <c r="AZ31" s="64">
        <v>0.38989999999978497</v>
      </c>
      <c r="BA31" s="64">
        <v>7740.7362999975003</v>
      </c>
      <c r="BB31" s="64">
        <v>3837.5686999991599</v>
      </c>
      <c r="BC31" s="64">
        <v>646.22830000003296</v>
      </c>
      <c r="BD31" s="64">
        <v>477.661800000075</v>
      </c>
      <c r="BE31" s="64">
        <v>3649.7047999981601</v>
      </c>
      <c r="BF31" s="64">
        <v>1144.83069999913</v>
      </c>
      <c r="BG31" s="64">
        <v>22347.268500005099</v>
      </c>
      <c r="BH31" s="64">
        <v>6731.2636999993101</v>
      </c>
      <c r="BI31" s="64">
        <v>12016.345399995</v>
      </c>
      <c r="BJ31" s="64">
        <v>3178.1131999986201</v>
      </c>
      <c r="BK31" s="64">
        <v>7270.2365999965295</v>
      </c>
      <c r="BL31" s="64">
        <v>1983.99769999973</v>
      </c>
      <c r="BM31" s="64">
        <v>2569.9732000000199</v>
      </c>
      <c r="BN31" s="64">
        <v>839.435700000304</v>
      </c>
      <c r="BO31" s="64">
        <v>10567.1089999945</v>
      </c>
      <c r="BP31" s="64">
        <v>5441.5797000011898</v>
      </c>
      <c r="BQ31" s="64">
        <v>1114.2330999999999</v>
      </c>
      <c r="BR31" s="64">
        <v>348.33890000000002</v>
      </c>
      <c r="BS31" s="64">
        <v>4578.7367999999997</v>
      </c>
      <c r="BT31" s="64">
        <v>1115.8399999999999</v>
      </c>
      <c r="BU31" s="64">
        <v>6124.3562000000002</v>
      </c>
      <c r="BV31" s="64">
        <v>1787.3058000000001</v>
      </c>
      <c r="BW31" s="64">
        <v>14832.5157</v>
      </c>
      <c r="BX31" s="64">
        <v>5509.1809000000003</v>
      </c>
      <c r="BY31" s="64">
        <v>1558.6823999999999</v>
      </c>
      <c r="BZ31" s="64">
        <v>427.09280000000001</v>
      </c>
      <c r="CA31" s="64">
        <v>106.6883</v>
      </c>
      <c r="CB31" s="64">
        <v>68.212900000000005</v>
      </c>
      <c r="CC31" s="64">
        <v>8259.9917999999998</v>
      </c>
      <c r="CD31" s="64">
        <v>3773.2022999999999</v>
      </c>
      <c r="CE31" s="64">
        <v>11418.709800000001</v>
      </c>
      <c r="CF31" s="64">
        <v>1983.5573999999999</v>
      </c>
      <c r="CG31" s="64">
        <v>18503.018400000001</v>
      </c>
      <c r="CH31" s="64">
        <v>6003.7336999999998</v>
      </c>
      <c r="CI31" s="64">
        <v>3805.0574000000001</v>
      </c>
      <c r="CJ31" s="64">
        <v>1041.5909999999999</v>
      </c>
    </row>
    <row r="32" spans="1:88" ht="15" x14ac:dyDescent="0.25">
      <c r="A32" s="363">
        <f t="shared" si="0"/>
        <v>51</v>
      </c>
      <c r="B32" s="364">
        <v>51</v>
      </c>
      <c r="C32" s="298">
        <v>49</v>
      </c>
      <c r="D32" s="54">
        <v>44545.520833333336</v>
      </c>
      <c r="E32" s="64">
        <v>6590.4791999999998</v>
      </c>
      <c r="F32" s="64">
        <v>4076.0167999999999</v>
      </c>
      <c r="G32" s="64"/>
      <c r="H32" s="64"/>
      <c r="I32" s="64">
        <v>24242.856599999999</v>
      </c>
      <c r="J32" s="64">
        <v>8472.3565999999992</v>
      </c>
      <c r="K32" s="64">
        <v>1587.3462999999999</v>
      </c>
      <c r="L32" s="64">
        <v>835.75400000000002</v>
      </c>
      <c r="M32" s="64">
        <v>18761.0203</v>
      </c>
      <c r="N32" s="64">
        <v>4834.5204000000003</v>
      </c>
      <c r="O32" s="64"/>
      <c r="P32" s="64"/>
      <c r="Q32" s="64">
        <v>107.56659999999999</v>
      </c>
      <c r="R32" s="64">
        <v>6.9621000000000004</v>
      </c>
      <c r="S32" s="64">
        <v>86.5471</v>
      </c>
      <c r="T32" s="64">
        <v>50.800699999999999</v>
      </c>
      <c r="U32" s="64">
        <v>767.49679999984801</v>
      </c>
      <c r="V32" s="64">
        <v>275.97330000018701</v>
      </c>
      <c r="W32" s="64">
        <v>15819.595099996601</v>
      </c>
      <c r="X32" s="64">
        <v>6277.1710000027597</v>
      </c>
      <c r="Y32" s="64">
        <v>2451.4311000013699</v>
      </c>
      <c r="Z32" s="64">
        <v>906.89470000034601</v>
      </c>
      <c r="AA32" s="64">
        <v>11927.5401000043</v>
      </c>
      <c r="AB32" s="64">
        <v>3499.9011999988102</v>
      </c>
      <c r="AC32" s="64">
        <v>8989.1872000060794</v>
      </c>
      <c r="AD32" s="64">
        <v>1913.7644000001601</v>
      </c>
      <c r="AE32" s="64">
        <v>10350.0439000058</v>
      </c>
      <c r="AF32" s="64">
        <v>4744.8566000006103</v>
      </c>
      <c r="AG32" s="64">
        <v>36533.514000012598</v>
      </c>
      <c r="AH32" s="64">
        <v>8170.9735999966497</v>
      </c>
      <c r="AI32" s="64">
        <v>10574.5717000029</v>
      </c>
      <c r="AJ32" s="64">
        <v>2657.4844999997699</v>
      </c>
      <c r="AK32" s="64">
        <v>4119.3145999996004</v>
      </c>
      <c r="AL32" s="64">
        <v>845.94139999968604</v>
      </c>
      <c r="AM32" s="64">
        <v>3099.9618999990698</v>
      </c>
      <c r="AN32" s="64">
        <v>1447.4124999994101</v>
      </c>
      <c r="AO32" s="64">
        <v>12864.352100002199</v>
      </c>
      <c r="AP32" s="64">
        <v>3379.7725999981499</v>
      </c>
      <c r="AQ32" s="64">
        <v>3870.5054999991899</v>
      </c>
      <c r="AR32" s="64">
        <v>3779.7947000007198</v>
      </c>
      <c r="AS32" s="64">
        <v>27406.8637000118</v>
      </c>
      <c r="AT32" s="64">
        <v>7597.94599999621</v>
      </c>
      <c r="AU32" s="64">
        <v>18961.015899992999</v>
      </c>
      <c r="AV32" s="64">
        <v>4077.5505000001799</v>
      </c>
      <c r="AW32" s="64">
        <v>826.23570000007703</v>
      </c>
      <c r="AX32" s="64">
        <v>431.88849999988503</v>
      </c>
      <c r="AY32" s="64">
        <v>4.5646999999985196</v>
      </c>
      <c r="AZ32" s="64">
        <v>0.39159999999978701</v>
      </c>
      <c r="BA32" s="64">
        <v>7740.8103999975001</v>
      </c>
      <c r="BB32" s="64">
        <v>3837.5946999991602</v>
      </c>
      <c r="BC32" s="64">
        <v>646.325500000033</v>
      </c>
      <c r="BD32" s="64">
        <v>477.703700000075</v>
      </c>
      <c r="BE32" s="64">
        <v>3649.7852999981601</v>
      </c>
      <c r="BF32" s="64">
        <v>1144.8510999991299</v>
      </c>
      <c r="BG32" s="64">
        <v>22347.3795000051</v>
      </c>
      <c r="BH32" s="64">
        <v>6731.3030999993098</v>
      </c>
      <c r="BI32" s="64">
        <v>12016.437099995001</v>
      </c>
      <c r="BJ32" s="64">
        <v>3178.1345999986202</v>
      </c>
      <c r="BK32" s="64">
        <v>7270.3033999965301</v>
      </c>
      <c r="BL32" s="64">
        <v>1984.0171999997301</v>
      </c>
      <c r="BM32" s="64">
        <v>2570.01620000002</v>
      </c>
      <c r="BN32" s="64">
        <v>839.44760000030396</v>
      </c>
      <c r="BO32" s="64">
        <v>10567.1732999945</v>
      </c>
      <c r="BP32" s="64">
        <v>5441.5885000011904</v>
      </c>
      <c r="BQ32" s="64">
        <v>1114.2409</v>
      </c>
      <c r="BR32" s="64">
        <v>348.34030000000001</v>
      </c>
      <c r="BS32" s="64">
        <v>4578.8391000000001</v>
      </c>
      <c r="BT32" s="64">
        <v>1115.8597</v>
      </c>
      <c r="BU32" s="64">
        <v>6124.5042999999996</v>
      </c>
      <c r="BV32" s="64">
        <v>1787.3358000000001</v>
      </c>
      <c r="BW32" s="64">
        <v>14832.558000000001</v>
      </c>
      <c r="BX32" s="64">
        <v>5509.1875</v>
      </c>
      <c r="BY32" s="64">
        <v>1558.7826</v>
      </c>
      <c r="BZ32" s="64">
        <v>427.11470000000003</v>
      </c>
      <c r="CA32" s="64">
        <v>106.68980000000001</v>
      </c>
      <c r="CB32" s="64">
        <v>68.214500000000001</v>
      </c>
      <c r="CC32" s="64">
        <v>8260.0298999999995</v>
      </c>
      <c r="CD32" s="64">
        <v>3773.2129</v>
      </c>
      <c r="CE32" s="64">
        <v>11418.7981</v>
      </c>
      <c r="CF32" s="64">
        <v>1983.5662</v>
      </c>
      <c r="CG32" s="64">
        <v>18503.164199999999</v>
      </c>
      <c r="CH32" s="64">
        <v>6003.7591000000002</v>
      </c>
      <c r="CI32" s="64">
        <v>3805.0992999999999</v>
      </c>
      <c r="CJ32" s="64">
        <v>1041.5987</v>
      </c>
    </row>
    <row r="33" spans="1:88" ht="15" x14ac:dyDescent="0.25">
      <c r="A33" s="363">
        <f t="shared" si="0"/>
        <v>52</v>
      </c>
      <c r="B33" s="364">
        <v>52</v>
      </c>
      <c r="C33" s="298">
        <v>50</v>
      </c>
      <c r="D33" s="54">
        <v>44545.541666666664</v>
      </c>
      <c r="E33" s="64">
        <v>6590.5066999999999</v>
      </c>
      <c r="F33" s="64">
        <v>4076.0549999999998</v>
      </c>
      <c r="G33" s="64"/>
      <c r="H33" s="64"/>
      <c r="I33" s="64">
        <v>24243.1132</v>
      </c>
      <c r="J33" s="64">
        <v>8472.3914000000004</v>
      </c>
      <c r="K33" s="64">
        <v>1587.3964000000001</v>
      </c>
      <c r="L33" s="64">
        <v>835.7663</v>
      </c>
      <c r="M33" s="64">
        <v>18761.1522</v>
      </c>
      <c r="N33" s="64">
        <v>4834.5442000000003</v>
      </c>
      <c r="O33" s="64"/>
      <c r="P33" s="64"/>
      <c r="Q33" s="64">
        <v>107.56659999999999</v>
      </c>
      <c r="R33" s="64">
        <v>6.9621000000000004</v>
      </c>
      <c r="S33" s="64">
        <v>86.5471</v>
      </c>
      <c r="T33" s="64">
        <v>50.800699999999999</v>
      </c>
      <c r="U33" s="64">
        <v>767.49679999984801</v>
      </c>
      <c r="V33" s="64">
        <v>275.97330000018701</v>
      </c>
      <c r="W33" s="64">
        <v>15819.6915999966</v>
      </c>
      <c r="X33" s="64">
        <v>6277.2061000027597</v>
      </c>
      <c r="Y33" s="64">
        <v>2451.4459000013699</v>
      </c>
      <c r="Z33" s="64">
        <v>906.90090000034604</v>
      </c>
      <c r="AA33" s="64">
        <v>11927.5991000043</v>
      </c>
      <c r="AB33" s="64">
        <v>3499.9345333321398</v>
      </c>
      <c r="AC33" s="64">
        <v>8989.3570000060809</v>
      </c>
      <c r="AD33" s="64">
        <v>1913.7934000001601</v>
      </c>
      <c r="AE33" s="64">
        <v>10350.0845000058</v>
      </c>
      <c r="AF33" s="64">
        <v>4744.8636000006099</v>
      </c>
      <c r="AG33" s="64">
        <v>36533.6683000126</v>
      </c>
      <c r="AH33" s="64">
        <v>8170.9987999966497</v>
      </c>
      <c r="AI33" s="64">
        <v>10574.7834000029</v>
      </c>
      <c r="AJ33" s="64">
        <v>2657.52479999977</v>
      </c>
      <c r="AK33" s="64">
        <v>4119.3990999996004</v>
      </c>
      <c r="AL33" s="64">
        <v>845.95399999968595</v>
      </c>
      <c r="AM33" s="64">
        <v>3100.1301999990701</v>
      </c>
      <c r="AN33" s="64">
        <v>1447.4785999994101</v>
      </c>
      <c r="AO33" s="64">
        <v>12864.4312000022</v>
      </c>
      <c r="AP33" s="64">
        <v>3379.7913999981502</v>
      </c>
      <c r="AQ33" s="64">
        <v>3870.54199999919</v>
      </c>
      <c r="AR33" s="64">
        <v>3779.8239000007202</v>
      </c>
      <c r="AS33" s="64">
        <v>27407.0846000118</v>
      </c>
      <c r="AT33" s="64">
        <v>7597.9784999962103</v>
      </c>
      <c r="AU33" s="64">
        <v>18961.090199992999</v>
      </c>
      <c r="AV33" s="64">
        <v>4077.5597000001799</v>
      </c>
      <c r="AW33" s="64">
        <v>826.23570000007703</v>
      </c>
      <c r="AX33" s="64">
        <v>431.88849999988503</v>
      </c>
      <c r="AY33" s="64">
        <v>4.5969999999985198</v>
      </c>
      <c r="AZ33" s="64">
        <v>0.39339999999978797</v>
      </c>
      <c r="BA33" s="64">
        <v>7740.8862999974999</v>
      </c>
      <c r="BB33" s="64">
        <v>3837.6209999991602</v>
      </c>
      <c r="BC33" s="64">
        <v>646.42200000003299</v>
      </c>
      <c r="BD33" s="64">
        <v>477.74550000007503</v>
      </c>
      <c r="BE33" s="64">
        <v>3649.86799999816</v>
      </c>
      <c r="BF33" s="64">
        <v>1144.87259999913</v>
      </c>
      <c r="BG33" s="64">
        <v>22347.4888000051</v>
      </c>
      <c r="BH33" s="64">
        <v>6731.3448999993097</v>
      </c>
      <c r="BI33" s="64">
        <v>12016.526199995</v>
      </c>
      <c r="BJ33" s="64">
        <v>3178.15589999862</v>
      </c>
      <c r="BK33" s="64">
        <v>7270.3673999965304</v>
      </c>
      <c r="BL33" s="64">
        <v>1984.03669999973</v>
      </c>
      <c r="BM33" s="64">
        <v>2570.0569000000201</v>
      </c>
      <c r="BN33" s="64">
        <v>839.45960000030402</v>
      </c>
      <c r="BO33" s="64">
        <v>10567.234599994499</v>
      </c>
      <c r="BP33" s="64">
        <v>5441.5977000011899</v>
      </c>
      <c r="BQ33" s="64">
        <v>1114.2492</v>
      </c>
      <c r="BR33" s="64">
        <v>348.34190000000001</v>
      </c>
      <c r="BS33" s="64">
        <v>4578.9423999999999</v>
      </c>
      <c r="BT33" s="64">
        <v>1115.8797999999999</v>
      </c>
      <c r="BU33" s="64">
        <v>6124.6517999999996</v>
      </c>
      <c r="BV33" s="64">
        <v>1787.3670999999999</v>
      </c>
      <c r="BW33" s="64">
        <v>14832.6</v>
      </c>
      <c r="BX33" s="64">
        <v>5509.1940999999997</v>
      </c>
      <c r="BY33" s="64">
        <v>1558.8794</v>
      </c>
      <c r="BZ33" s="64">
        <v>427.13679999999999</v>
      </c>
      <c r="CA33" s="64">
        <v>106.6913</v>
      </c>
      <c r="CB33" s="64">
        <v>68.216200000000001</v>
      </c>
      <c r="CC33" s="64">
        <v>8260.0671000000002</v>
      </c>
      <c r="CD33" s="64">
        <v>3773.2237</v>
      </c>
      <c r="CE33" s="64">
        <v>11418.8914</v>
      </c>
      <c r="CF33" s="64">
        <v>1983.5763999999999</v>
      </c>
      <c r="CG33" s="64">
        <v>18503.3089</v>
      </c>
      <c r="CH33" s="64">
        <v>6003.7834000000003</v>
      </c>
      <c r="CI33" s="64">
        <v>3805.1383000000001</v>
      </c>
      <c r="CJ33" s="64">
        <v>1041.6063999999999</v>
      </c>
    </row>
    <row r="34" spans="1:88" ht="15" x14ac:dyDescent="0.25">
      <c r="A34" s="363">
        <f t="shared" si="0"/>
        <v>53</v>
      </c>
      <c r="B34" s="364">
        <v>53</v>
      </c>
      <c r="C34" s="298">
        <v>51</v>
      </c>
      <c r="D34" s="54">
        <v>44545.5625</v>
      </c>
      <c r="E34" s="64">
        <v>6590.5366000000004</v>
      </c>
      <c r="F34" s="64">
        <v>4076.0934000000002</v>
      </c>
      <c r="G34" s="64"/>
      <c r="H34" s="64"/>
      <c r="I34" s="64">
        <v>24243.364600000001</v>
      </c>
      <c r="J34" s="64">
        <v>8472.4261000000006</v>
      </c>
      <c r="K34" s="64">
        <v>1587.4483</v>
      </c>
      <c r="L34" s="64">
        <v>835.77890000000002</v>
      </c>
      <c r="M34" s="64">
        <v>18761.273399999998</v>
      </c>
      <c r="N34" s="64">
        <v>4834.5667999999996</v>
      </c>
      <c r="O34" s="64"/>
      <c r="P34" s="64"/>
      <c r="Q34" s="64">
        <v>107.56659999999999</v>
      </c>
      <c r="R34" s="64">
        <v>6.9621000000000004</v>
      </c>
      <c r="S34" s="64">
        <v>86.5471</v>
      </c>
      <c r="T34" s="64">
        <v>50.800699999999999</v>
      </c>
      <c r="U34" s="64">
        <v>767.49679999984801</v>
      </c>
      <c r="V34" s="64">
        <v>275.97330000018701</v>
      </c>
      <c r="W34" s="64">
        <v>15819.795699996601</v>
      </c>
      <c r="X34" s="64">
        <v>6277.2481000027601</v>
      </c>
      <c r="Y34" s="64">
        <v>2451.4607000013698</v>
      </c>
      <c r="Z34" s="64">
        <v>906.90750000034598</v>
      </c>
      <c r="AA34" s="64">
        <v>11927.643700004301</v>
      </c>
      <c r="AB34" s="64">
        <v>3499.9421999988099</v>
      </c>
      <c r="AC34" s="64">
        <v>8989.5245000060804</v>
      </c>
      <c r="AD34" s="64">
        <v>1913.82280000016</v>
      </c>
      <c r="AE34" s="64">
        <v>10350.1241000058</v>
      </c>
      <c r="AF34" s="64">
        <v>4744.8711000006097</v>
      </c>
      <c r="AG34" s="64">
        <v>36533.817400012602</v>
      </c>
      <c r="AH34" s="64">
        <v>8171.0242999966504</v>
      </c>
      <c r="AI34" s="64">
        <v>10574.9901000029</v>
      </c>
      <c r="AJ34" s="64">
        <v>2657.5664999997698</v>
      </c>
      <c r="AK34" s="64">
        <v>4119.4828999995998</v>
      </c>
      <c r="AL34" s="64">
        <v>845.96649999968599</v>
      </c>
      <c r="AM34" s="64">
        <v>3100.30459999907</v>
      </c>
      <c r="AN34" s="64">
        <v>1447.54779999941</v>
      </c>
      <c r="AO34" s="64">
        <v>12864.510600002201</v>
      </c>
      <c r="AP34" s="64">
        <v>3379.8104999981501</v>
      </c>
      <c r="AQ34" s="64">
        <v>3870.5779999991901</v>
      </c>
      <c r="AR34" s="64">
        <v>3779.8531000007201</v>
      </c>
      <c r="AS34" s="64">
        <v>27407.307600011802</v>
      </c>
      <c r="AT34" s="64">
        <v>7598.01159999621</v>
      </c>
      <c r="AU34" s="64">
        <v>18961.161299993</v>
      </c>
      <c r="AV34" s="64">
        <v>4077.5686000001801</v>
      </c>
      <c r="AW34" s="64">
        <v>826.23570000007703</v>
      </c>
      <c r="AX34" s="64">
        <v>431.88849999988503</v>
      </c>
      <c r="AY34" s="64">
        <v>4.6281999999985501</v>
      </c>
      <c r="AZ34" s="64">
        <v>0.39529999999978899</v>
      </c>
      <c r="BA34" s="64">
        <v>7740.9586999974999</v>
      </c>
      <c r="BB34" s="64">
        <v>3837.64719999916</v>
      </c>
      <c r="BC34" s="64">
        <v>646.51760000003299</v>
      </c>
      <c r="BD34" s="64">
        <v>477.78890000007499</v>
      </c>
      <c r="BE34" s="64">
        <v>3649.9532999981602</v>
      </c>
      <c r="BF34" s="64">
        <v>1144.89509999913</v>
      </c>
      <c r="BG34" s="64">
        <v>22347.593300005101</v>
      </c>
      <c r="BH34" s="64">
        <v>6731.3857999993097</v>
      </c>
      <c r="BI34" s="64">
        <v>12016.622799995001</v>
      </c>
      <c r="BJ34" s="64">
        <v>3178.1775999986198</v>
      </c>
      <c r="BK34" s="64">
        <v>7270.4272999965297</v>
      </c>
      <c r="BL34" s="64">
        <v>1984.05569999973</v>
      </c>
      <c r="BM34" s="64">
        <v>2570.0973000000199</v>
      </c>
      <c r="BN34" s="64">
        <v>839.47170000030405</v>
      </c>
      <c r="BO34" s="64">
        <v>10567.296899994501</v>
      </c>
      <c r="BP34" s="64">
        <v>5441.6065000011904</v>
      </c>
      <c r="BQ34" s="64">
        <v>1114.2565999999999</v>
      </c>
      <c r="BR34" s="64">
        <v>348.3433</v>
      </c>
      <c r="BS34" s="64">
        <v>4579.0437000000002</v>
      </c>
      <c r="BT34" s="64">
        <v>1115.8998999999999</v>
      </c>
      <c r="BU34" s="64">
        <v>6124.7966999999999</v>
      </c>
      <c r="BV34" s="64">
        <v>1787.3982000000001</v>
      </c>
      <c r="BW34" s="64">
        <v>14832.642900000001</v>
      </c>
      <c r="BX34" s="64">
        <v>5509.2011000000002</v>
      </c>
      <c r="BY34" s="64">
        <v>1558.9768999999999</v>
      </c>
      <c r="BZ34" s="64">
        <v>427.15839999999997</v>
      </c>
      <c r="CA34" s="64">
        <v>106.69289999999999</v>
      </c>
      <c r="CB34" s="64">
        <v>68.2179</v>
      </c>
      <c r="CC34" s="64">
        <v>8260.1054999999997</v>
      </c>
      <c r="CD34" s="64">
        <v>3773.2361000000001</v>
      </c>
      <c r="CE34" s="64">
        <v>11418.9755</v>
      </c>
      <c r="CF34" s="64">
        <v>1983.5858000000001</v>
      </c>
      <c r="CG34" s="64">
        <v>18503.449499999999</v>
      </c>
      <c r="CH34" s="64">
        <v>6003.8073999999997</v>
      </c>
      <c r="CI34" s="64">
        <v>3805.1783999999998</v>
      </c>
      <c r="CJ34" s="64">
        <v>1041.6137000000001</v>
      </c>
    </row>
    <row r="35" spans="1:88" ht="15" x14ac:dyDescent="0.25">
      <c r="A35" s="363">
        <f t="shared" si="0"/>
        <v>55</v>
      </c>
      <c r="B35" s="364">
        <v>55</v>
      </c>
      <c r="C35" s="298">
        <v>52</v>
      </c>
      <c r="D35" s="54">
        <v>44545.583333333336</v>
      </c>
      <c r="E35" s="64">
        <v>6590.5652</v>
      </c>
      <c r="F35" s="64">
        <v>4076.1322</v>
      </c>
      <c r="G35" s="64"/>
      <c r="H35" s="64"/>
      <c r="I35" s="64">
        <v>24243.625100000001</v>
      </c>
      <c r="J35" s="64">
        <v>8472.4614000000001</v>
      </c>
      <c r="K35" s="64">
        <v>1587.4974999999999</v>
      </c>
      <c r="L35" s="64">
        <v>835.79160000000002</v>
      </c>
      <c r="M35" s="64">
        <v>18761.390599999999</v>
      </c>
      <c r="N35" s="64">
        <v>4834.5915999999997</v>
      </c>
      <c r="O35" s="64"/>
      <c r="P35" s="64"/>
      <c r="Q35" s="64">
        <v>107.56659999999999</v>
      </c>
      <c r="R35" s="64">
        <v>6.9621000000000004</v>
      </c>
      <c r="S35" s="64">
        <v>86.5471</v>
      </c>
      <c r="T35" s="64">
        <v>50.800699999999999</v>
      </c>
      <c r="U35" s="64">
        <v>767.49679999984801</v>
      </c>
      <c r="V35" s="64">
        <v>275.97330000018701</v>
      </c>
      <c r="W35" s="64">
        <v>15819.898799996599</v>
      </c>
      <c r="X35" s="64">
        <v>6277.2893000027598</v>
      </c>
      <c r="Y35" s="64">
        <v>2451.4751000013698</v>
      </c>
      <c r="Z35" s="64">
        <v>906.91400000034605</v>
      </c>
      <c r="AA35" s="64">
        <v>11927.6891666709</v>
      </c>
      <c r="AB35" s="64">
        <v>3499.95013333214</v>
      </c>
      <c r="AC35" s="64">
        <v>8989.6911000060809</v>
      </c>
      <c r="AD35" s="64">
        <v>1913.8512000001599</v>
      </c>
      <c r="AE35" s="64">
        <v>10350.1634000058</v>
      </c>
      <c r="AF35" s="64">
        <v>4744.8783000006097</v>
      </c>
      <c r="AG35" s="64">
        <v>36533.9606000126</v>
      </c>
      <c r="AH35" s="64">
        <v>8171.0490999966496</v>
      </c>
      <c r="AI35" s="64">
        <v>10575.191400002899</v>
      </c>
      <c r="AJ35" s="64">
        <v>2657.6088999997701</v>
      </c>
      <c r="AK35" s="64">
        <v>4119.5642999995998</v>
      </c>
      <c r="AL35" s="64">
        <v>845.97879999968598</v>
      </c>
      <c r="AM35" s="64">
        <v>3100.47279999907</v>
      </c>
      <c r="AN35" s="64">
        <v>1447.6162999994101</v>
      </c>
      <c r="AO35" s="64">
        <v>12864.588000002201</v>
      </c>
      <c r="AP35" s="64">
        <v>3379.8303999981499</v>
      </c>
      <c r="AQ35" s="64">
        <v>3870.61279999919</v>
      </c>
      <c r="AR35" s="64">
        <v>3779.88160000072</v>
      </c>
      <c r="AS35" s="64">
        <v>27407.5205000118</v>
      </c>
      <c r="AT35" s="64">
        <v>7598.0442999962097</v>
      </c>
      <c r="AU35" s="64">
        <v>18961.231099993001</v>
      </c>
      <c r="AV35" s="64">
        <v>4077.57750000018</v>
      </c>
      <c r="AW35" s="64">
        <v>826.23570000007703</v>
      </c>
      <c r="AX35" s="64">
        <v>431.88849999988503</v>
      </c>
      <c r="AY35" s="64">
        <v>4.6606999999985899</v>
      </c>
      <c r="AZ35" s="64">
        <v>0.39729999999979199</v>
      </c>
      <c r="BA35" s="64">
        <v>7741.0242999974998</v>
      </c>
      <c r="BB35" s="64">
        <v>3837.6710999991601</v>
      </c>
      <c r="BC35" s="64">
        <v>646.61120000003302</v>
      </c>
      <c r="BD35" s="64">
        <v>477.83260000007499</v>
      </c>
      <c r="BE35" s="64">
        <v>3650.0373999981598</v>
      </c>
      <c r="BF35" s="64">
        <v>1144.9182999991301</v>
      </c>
      <c r="BG35" s="64">
        <v>22347.6930000051</v>
      </c>
      <c r="BH35" s="64">
        <v>6731.4295999993101</v>
      </c>
      <c r="BI35" s="64">
        <v>12016.712099995</v>
      </c>
      <c r="BJ35" s="64">
        <v>3178.2000999986199</v>
      </c>
      <c r="BK35" s="64">
        <v>7270.4829999965305</v>
      </c>
      <c r="BL35" s="64">
        <v>1984.0750999997299</v>
      </c>
      <c r="BM35" s="64">
        <v>2570.1365000000201</v>
      </c>
      <c r="BN35" s="64">
        <v>839.48410000030401</v>
      </c>
      <c r="BO35" s="64">
        <v>10567.3614999945</v>
      </c>
      <c r="BP35" s="64">
        <v>5441.6159000011903</v>
      </c>
      <c r="BQ35" s="64">
        <v>1114.2646</v>
      </c>
      <c r="BR35" s="64">
        <v>348.34480000000002</v>
      </c>
      <c r="BS35" s="64">
        <v>4579.1421</v>
      </c>
      <c r="BT35" s="64">
        <v>1115.9203</v>
      </c>
      <c r="BU35" s="64">
        <v>6124.9363999999996</v>
      </c>
      <c r="BV35" s="64">
        <v>1787.4291000000001</v>
      </c>
      <c r="BW35" s="64">
        <v>14832.686</v>
      </c>
      <c r="BX35" s="64">
        <v>5509.2082</v>
      </c>
      <c r="BY35" s="64">
        <v>1559.0746999999999</v>
      </c>
      <c r="BZ35" s="64">
        <v>427.18040000000002</v>
      </c>
      <c r="CA35" s="64">
        <v>106.6943</v>
      </c>
      <c r="CB35" s="64">
        <v>68.219499999999996</v>
      </c>
      <c r="CC35" s="64">
        <v>8260.1414000000004</v>
      </c>
      <c r="CD35" s="64">
        <v>3773.2485000000001</v>
      </c>
      <c r="CE35" s="64">
        <v>11419.059800000001</v>
      </c>
      <c r="CF35" s="64">
        <v>1983.5944999999999</v>
      </c>
      <c r="CG35" s="64">
        <v>18503.5903</v>
      </c>
      <c r="CH35" s="64">
        <v>6003.8319000000001</v>
      </c>
      <c r="CI35" s="64">
        <v>3805.2215000000001</v>
      </c>
      <c r="CJ35" s="64">
        <v>1041.6212</v>
      </c>
    </row>
    <row r="36" spans="1:88" x14ac:dyDescent="0.2">
      <c r="A36" s="363">
        <f t="shared" si="0"/>
        <v>0</v>
      </c>
      <c r="B36" s="57"/>
      <c r="C36" s="299">
        <v>53</v>
      </c>
      <c r="D36" s="54">
        <v>44545.604166666664</v>
      </c>
      <c r="E36" s="64">
        <v>6590.5937000000004</v>
      </c>
      <c r="F36" s="64">
        <v>4076.1704</v>
      </c>
      <c r="G36" s="64"/>
      <c r="H36" s="64"/>
      <c r="I36" s="64">
        <v>24243.868600000002</v>
      </c>
      <c r="J36" s="64">
        <v>8472.4955000000009</v>
      </c>
      <c r="K36" s="64">
        <v>1587.5500999999999</v>
      </c>
      <c r="L36" s="64">
        <v>835.80529999999999</v>
      </c>
      <c r="M36" s="64">
        <v>18761.5075</v>
      </c>
      <c r="N36" s="64">
        <v>4834.6131999999998</v>
      </c>
      <c r="O36" s="64"/>
      <c r="P36" s="64"/>
      <c r="Q36" s="64">
        <v>107.56659999999999</v>
      </c>
      <c r="R36" s="64">
        <v>6.9621000000000004</v>
      </c>
      <c r="S36" s="64">
        <v>86.5471</v>
      </c>
      <c r="T36" s="64">
        <v>50.800699999999999</v>
      </c>
      <c r="U36" s="64">
        <v>767.49679999984801</v>
      </c>
      <c r="V36" s="64">
        <v>275.97330000018701</v>
      </c>
      <c r="W36" s="64">
        <v>15820.0115999966</v>
      </c>
      <c r="X36" s="64">
        <v>6277.3324000027596</v>
      </c>
      <c r="Y36" s="64">
        <v>2451.4891000013699</v>
      </c>
      <c r="Z36" s="64">
        <v>906.92060000034598</v>
      </c>
      <c r="AA36" s="64">
        <v>11927.744566670901</v>
      </c>
      <c r="AB36" s="64">
        <v>3499.9781999988099</v>
      </c>
      <c r="AC36" s="64">
        <v>8989.8473000060803</v>
      </c>
      <c r="AD36" s="64">
        <v>1913.87810000016</v>
      </c>
      <c r="AE36" s="64">
        <v>10350.2028000058</v>
      </c>
      <c r="AF36" s="64">
        <v>4744.8856000006099</v>
      </c>
      <c r="AG36" s="64">
        <v>36534.101100012602</v>
      </c>
      <c r="AH36" s="64">
        <v>8171.0742999966496</v>
      </c>
      <c r="AI36" s="64">
        <v>10575.3839000029</v>
      </c>
      <c r="AJ36" s="64">
        <v>2657.64889999977</v>
      </c>
      <c r="AK36" s="64">
        <v>4119.6454999996004</v>
      </c>
      <c r="AL36" s="64">
        <v>845.99079999968603</v>
      </c>
      <c r="AM36" s="64">
        <v>3100.6137999990701</v>
      </c>
      <c r="AN36" s="64">
        <v>1447.67459999941</v>
      </c>
      <c r="AO36" s="64">
        <v>12864.664600002199</v>
      </c>
      <c r="AP36" s="64">
        <v>3379.8500999981502</v>
      </c>
      <c r="AQ36" s="64">
        <v>3870.6474999991901</v>
      </c>
      <c r="AR36" s="64">
        <v>3779.9109000007202</v>
      </c>
      <c r="AS36" s="64">
        <v>27407.730100011799</v>
      </c>
      <c r="AT36" s="64">
        <v>7598.0761999962097</v>
      </c>
      <c r="AU36" s="64">
        <v>18961.298099993001</v>
      </c>
      <c r="AV36" s="64">
        <v>4077.5860000001799</v>
      </c>
      <c r="AW36" s="64">
        <v>826.23580000007701</v>
      </c>
      <c r="AX36" s="64">
        <v>431.88849999988503</v>
      </c>
      <c r="AY36" s="64">
        <v>4.6924999999986001</v>
      </c>
      <c r="AZ36" s="64">
        <v>0.399199999999793</v>
      </c>
      <c r="BA36" s="64">
        <v>7741.0609999974904</v>
      </c>
      <c r="BB36" s="64">
        <v>3837.67889999916</v>
      </c>
      <c r="BC36" s="64">
        <v>646.70570000003295</v>
      </c>
      <c r="BD36" s="64">
        <v>477.87710000007502</v>
      </c>
      <c r="BE36" s="64">
        <v>3650.1201999981599</v>
      </c>
      <c r="BF36" s="64">
        <v>1144.9401999991301</v>
      </c>
      <c r="BG36" s="64">
        <v>22347.792600005101</v>
      </c>
      <c r="BH36" s="64">
        <v>6731.4729999993096</v>
      </c>
      <c r="BI36" s="64">
        <v>12016.798099995</v>
      </c>
      <c r="BJ36" s="64">
        <v>3178.2225999986199</v>
      </c>
      <c r="BK36" s="64">
        <v>7270.5363999965302</v>
      </c>
      <c r="BL36" s="64">
        <v>1984.09449999973</v>
      </c>
      <c r="BM36" s="64">
        <v>2570.1745000000201</v>
      </c>
      <c r="BN36" s="64">
        <v>839.49640000030399</v>
      </c>
      <c r="BO36" s="64">
        <v>10567.4193999945</v>
      </c>
      <c r="BP36" s="64">
        <v>5441.6253000011902</v>
      </c>
      <c r="BQ36" s="64">
        <v>1114.2726</v>
      </c>
      <c r="BR36" s="64">
        <v>348.34640000000002</v>
      </c>
      <c r="BS36" s="64">
        <v>4579.2379000000001</v>
      </c>
      <c r="BT36" s="64">
        <v>1115.9403</v>
      </c>
      <c r="BU36" s="64">
        <v>6125.0756000000001</v>
      </c>
      <c r="BV36" s="64">
        <v>1787.4604999999999</v>
      </c>
      <c r="BW36" s="64">
        <v>14832.727999999999</v>
      </c>
      <c r="BX36" s="64">
        <v>5509.2151000000003</v>
      </c>
      <c r="BY36" s="64">
        <v>1559.1687999999999</v>
      </c>
      <c r="BZ36" s="64">
        <v>427.20150000000001</v>
      </c>
      <c r="CA36" s="64">
        <v>106.69589999999999</v>
      </c>
      <c r="CB36" s="64">
        <v>68.221100000000007</v>
      </c>
      <c r="CC36" s="64">
        <v>8260.1769000000004</v>
      </c>
      <c r="CD36" s="64">
        <v>3773.2606000000001</v>
      </c>
      <c r="CE36" s="64">
        <v>11419.1481</v>
      </c>
      <c r="CF36" s="64">
        <v>1983.6036999999999</v>
      </c>
      <c r="CG36" s="64">
        <v>18503.729899999998</v>
      </c>
      <c r="CH36" s="64">
        <v>6003.8558000000003</v>
      </c>
      <c r="CI36" s="64">
        <v>3805.2631000000001</v>
      </c>
      <c r="CJ36" s="64">
        <v>1041.6287</v>
      </c>
    </row>
    <row r="37" spans="1:88" ht="15" x14ac:dyDescent="0.25">
      <c r="A37" s="363">
        <f t="shared" si="0"/>
        <v>0</v>
      </c>
      <c r="B37" s="56"/>
      <c r="C37" s="297">
        <v>55</v>
      </c>
      <c r="D37" s="54">
        <v>44545.625</v>
      </c>
      <c r="E37" s="64">
        <v>6590.6232</v>
      </c>
      <c r="F37" s="64">
        <v>4076.2098000000001</v>
      </c>
      <c r="G37" s="64"/>
      <c r="H37" s="64"/>
      <c r="I37" s="64">
        <v>24244.100299999998</v>
      </c>
      <c r="J37" s="64">
        <v>8472.5293999999994</v>
      </c>
      <c r="K37" s="64">
        <v>1587.6007999999999</v>
      </c>
      <c r="L37" s="64">
        <v>835.81979999999999</v>
      </c>
      <c r="M37" s="64">
        <v>18761.623500000002</v>
      </c>
      <c r="N37" s="64">
        <v>4834.6364000000003</v>
      </c>
      <c r="O37" s="64"/>
      <c r="P37" s="64"/>
      <c r="Q37" s="64">
        <v>107.56659999999999</v>
      </c>
      <c r="R37" s="64">
        <v>6.9621000000000004</v>
      </c>
      <c r="S37" s="64">
        <v>86.5471</v>
      </c>
      <c r="T37" s="64">
        <v>50.800699999999999</v>
      </c>
      <c r="U37" s="64">
        <v>767.49679999984801</v>
      </c>
      <c r="V37" s="64">
        <v>275.97330000018701</v>
      </c>
      <c r="W37" s="64">
        <v>15820.1265999966</v>
      </c>
      <c r="X37" s="64">
        <v>6277.3782000027604</v>
      </c>
      <c r="Y37" s="64">
        <v>2451.5028000013699</v>
      </c>
      <c r="Z37" s="64">
        <v>906.92700000034597</v>
      </c>
      <c r="AA37" s="64">
        <v>11927.804033337599</v>
      </c>
      <c r="AB37" s="64">
        <v>3500.01733333214</v>
      </c>
      <c r="AC37" s="64">
        <v>8990.0050000060801</v>
      </c>
      <c r="AD37" s="64">
        <v>1913.90590000016</v>
      </c>
      <c r="AE37" s="64">
        <v>10350.2429000058</v>
      </c>
      <c r="AF37" s="64">
        <v>4744.8937000006099</v>
      </c>
      <c r="AG37" s="64">
        <v>36534.239400012601</v>
      </c>
      <c r="AH37" s="64">
        <v>8171.0988999966503</v>
      </c>
      <c r="AI37" s="64">
        <v>10575.574600002899</v>
      </c>
      <c r="AJ37" s="64">
        <v>2657.6896999997698</v>
      </c>
      <c r="AK37" s="64">
        <v>4119.7268999996004</v>
      </c>
      <c r="AL37" s="64">
        <v>846.00349999968603</v>
      </c>
      <c r="AM37" s="64">
        <v>3100.7270999990701</v>
      </c>
      <c r="AN37" s="64">
        <v>1447.7219999994099</v>
      </c>
      <c r="AO37" s="64">
        <v>12864.7403000022</v>
      </c>
      <c r="AP37" s="64">
        <v>3379.8687999981498</v>
      </c>
      <c r="AQ37" s="64">
        <v>3870.6820999991901</v>
      </c>
      <c r="AR37" s="64">
        <v>3779.9413000007198</v>
      </c>
      <c r="AS37" s="64">
        <v>27407.939100011801</v>
      </c>
      <c r="AT37" s="64">
        <v>7598.1094999962097</v>
      </c>
      <c r="AU37" s="64">
        <v>18961.367199993001</v>
      </c>
      <c r="AV37" s="64">
        <v>4077.59530000018</v>
      </c>
      <c r="AW37" s="64">
        <v>826.23580000007701</v>
      </c>
      <c r="AX37" s="64">
        <v>431.88849999988503</v>
      </c>
      <c r="AY37" s="64">
        <v>4.7239999999986004</v>
      </c>
      <c r="AZ37" s="64">
        <v>0.40099999999979402</v>
      </c>
      <c r="BA37" s="64">
        <v>7741.0998999975</v>
      </c>
      <c r="BB37" s="64">
        <v>3837.68699999916</v>
      </c>
      <c r="BC37" s="64">
        <v>646.799700000033</v>
      </c>
      <c r="BD37" s="64">
        <v>477.92260000007502</v>
      </c>
      <c r="BE37" s="64">
        <v>3650.2027999981601</v>
      </c>
      <c r="BF37" s="64">
        <v>1144.96319999913</v>
      </c>
      <c r="BG37" s="64">
        <v>22347.8907000051</v>
      </c>
      <c r="BH37" s="64">
        <v>6731.5172999993101</v>
      </c>
      <c r="BI37" s="64">
        <v>12016.879599995</v>
      </c>
      <c r="BJ37" s="64">
        <v>3178.2445999986198</v>
      </c>
      <c r="BK37" s="64">
        <v>7270.5911999965301</v>
      </c>
      <c r="BL37" s="64">
        <v>1984.11449999973</v>
      </c>
      <c r="BM37" s="64">
        <v>2570.2135000000198</v>
      </c>
      <c r="BN37" s="64">
        <v>839.50880000030395</v>
      </c>
      <c r="BO37" s="64">
        <v>10567.4780999945</v>
      </c>
      <c r="BP37" s="64">
        <v>5441.6347000011901</v>
      </c>
      <c r="BQ37" s="64">
        <v>1114.2797</v>
      </c>
      <c r="BR37" s="64">
        <v>348.34789999999998</v>
      </c>
      <c r="BS37" s="64">
        <v>4579.3356999999996</v>
      </c>
      <c r="BT37" s="64">
        <v>1115.9603999999999</v>
      </c>
      <c r="BU37" s="64">
        <v>6125.2137000000002</v>
      </c>
      <c r="BV37" s="64">
        <v>1787.4929</v>
      </c>
      <c r="BW37" s="64">
        <v>14832.769</v>
      </c>
      <c r="BX37" s="64">
        <v>5509.2218999999996</v>
      </c>
      <c r="BY37" s="64">
        <v>1559.2620999999999</v>
      </c>
      <c r="BZ37" s="64">
        <v>427.22280000000001</v>
      </c>
      <c r="CA37" s="64">
        <v>106.6974</v>
      </c>
      <c r="CB37" s="64">
        <v>68.222700000000003</v>
      </c>
      <c r="CC37" s="64">
        <v>8260.2119999999995</v>
      </c>
      <c r="CD37" s="64">
        <v>3773.2721999999999</v>
      </c>
      <c r="CE37" s="64">
        <v>11419.235500000001</v>
      </c>
      <c r="CF37" s="64">
        <v>1983.6129000000001</v>
      </c>
      <c r="CG37" s="64">
        <v>18503.870200000001</v>
      </c>
      <c r="CH37" s="64">
        <v>6003.8801999999996</v>
      </c>
      <c r="CI37" s="64">
        <v>3805.3031000000001</v>
      </c>
      <c r="CJ37" s="64">
        <v>1041.636</v>
      </c>
    </row>
    <row r="38" spans="1:88" x14ac:dyDescent="0.2">
      <c r="D38" s="54">
        <v>44545.645833333336</v>
      </c>
      <c r="E38" s="64">
        <v>6590.6516000000001</v>
      </c>
      <c r="F38" s="64">
        <v>4076.2505000000001</v>
      </c>
      <c r="G38" s="64"/>
      <c r="H38" s="64"/>
      <c r="I38" s="64">
        <v>24244.319100000001</v>
      </c>
      <c r="J38" s="64">
        <v>8472.5640999999996</v>
      </c>
      <c r="K38" s="64">
        <v>1587.6516999999999</v>
      </c>
      <c r="L38" s="64">
        <v>835.83479999999997</v>
      </c>
      <c r="M38" s="64">
        <v>18761.738600000001</v>
      </c>
      <c r="N38" s="64">
        <v>4834.6607000000004</v>
      </c>
      <c r="O38" s="64"/>
      <c r="P38" s="64"/>
      <c r="Q38" s="64">
        <v>107.56659999999999</v>
      </c>
      <c r="R38" s="64">
        <v>6.9621000000000004</v>
      </c>
      <c r="S38" s="64">
        <v>86.5471</v>
      </c>
      <c r="T38" s="64">
        <v>50.800699999999999</v>
      </c>
      <c r="U38" s="64">
        <v>767.49679999984801</v>
      </c>
      <c r="V38" s="64">
        <v>275.97330000018701</v>
      </c>
      <c r="W38" s="64">
        <v>15820.2348999966</v>
      </c>
      <c r="X38" s="64">
        <v>6277.4231000027603</v>
      </c>
      <c r="Y38" s="64">
        <v>2451.5172000013699</v>
      </c>
      <c r="Z38" s="64">
        <v>906.93400000034603</v>
      </c>
      <c r="AA38" s="64">
        <v>11927.8639666709</v>
      </c>
      <c r="AB38" s="64">
        <v>3500.05846666547</v>
      </c>
      <c r="AC38" s="64">
        <v>8990.1585000060804</v>
      </c>
      <c r="AD38" s="64">
        <v>1913.9335000001599</v>
      </c>
      <c r="AE38" s="64">
        <v>10350.291100005799</v>
      </c>
      <c r="AF38" s="64">
        <v>4744.9016000006004</v>
      </c>
      <c r="AG38" s="64">
        <v>36534.373800012603</v>
      </c>
      <c r="AH38" s="64">
        <v>8171.1227999966504</v>
      </c>
      <c r="AI38" s="64">
        <v>10575.7613000029</v>
      </c>
      <c r="AJ38" s="64">
        <v>2657.7302999997701</v>
      </c>
      <c r="AK38" s="64">
        <v>4119.8106999995998</v>
      </c>
      <c r="AL38" s="64">
        <v>846.01609999968605</v>
      </c>
      <c r="AM38" s="64">
        <v>3100.83789999907</v>
      </c>
      <c r="AN38" s="64">
        <v>1447.76779999941</v>
      </c>
      <c r="AO38" s="64">
        <v>12864.8217000022</v>
      </c>
      <c r="AP38" s="64">
        <v>3379.8883999981499</v>
      </c>
      <c r="AQ38" s="64">
        <v>3870.7164999991901</v>
      </c>
      <c r="AR38" s="64">
        <v>3779.9719000007199</v>
      </c>
      <c r="AS38" s="64">
        <v>27408.151300011799</v>
      </c>
      <c r="AT38" s="64">
        <v>7598.1447999962102</v>
      </c>
      <c r="AU38" s="64">
        <v>18961.434999992998</v>
      </c>
      <c r="AV38" s="64">
        <v>4077.60450000018</v>
      </c>
      <c r="AW38" s="64">
        <v>826.23580000007701</v>
      </c>
      <c r="AX38" s="64">
        <v>431.88849999988503</v>
      </c>
      <c r="AY38" s="64">
        <v>4.75639999999862</v>
      </c>
      <c r="AZ38" s="64">
        <v>0.40279999999979399</v>
      </c>
      <c r="BA38" s="64">
        <v>7741.1391999975003</v>
      </c>
      <c r="BB38" s="64">
        <v>3837.69509999916</v>
      </c>
      <c r="BC38" s="64">
        <v>646.89220000003297</v>
      </c>
      <c r="BD38" s="64">
        <v>477.96770000007501</v>
      </c>
      <c r="BE38" s="64">
        <v>3650.2852999981601</v>
      </c>
      <c r="BF38" s="64">
        <v>1144.9872999991301</v>
      </c>
      <c r="BG38" s="64">
        <v>22347.995300005099</v>
      </c>
      <c r="BH38" s="64">
        <v>6731.5636999993103</v>
      </c>
      <c r="BI38" s="64">
        <v>12016.958699995001</v>
      </c>
      <c r="BJ38" s="64">
        <v>3178.2668999986199</v>
      </c>
      <c r="BK38" s="64">
        <v>7270.6462999965297</v>
      </c>
      <c r="BL38" s="64">
        <v>1984.1346999997299</v>
      </c>
      <c r="BM38" s="64">
        <v>2570.2521000000202</v>
      </c>
      <c r="BN38" s="64">
        <v>839.52120000030402</v>
      </c>
      <c r="BO38" s="64">
        <v>10567.538899994501</v>
      </c>
      <c r="BP38" s="64">
        <v>5441.6451000011903</v>
      </c>
      <c r="BQ38" s="64">
        <v>1114.2871</v>
      </c>
      <c r="BR38" s="64">
        <v>348.34960000000001</v>
      </c>
      <c r="BS38" s="64">
        <v>4579.4336999999996</v>
      </c>
      <c r="BT38" s="64">
        <v>1115.981</v>
      </c>
      <c r="BU38" s="64">
        <v>6125.3508000000002</v>
      </c>
      <c r="BV38" s="64">
        <v>1787.5252</v>
      </c>
      <c r="BW38" s="64">
        <v>14832.8107</v>
      </c>
      <c r="BX38" s="64">
        <v>5509.2287999999999</v>
      </c>
      <c r="BY38" s="64">
        <v>1559.3574000000001</v>
      </c>
      <c r="BZ38" s="64">
        <v>427.24459999999999</v>
      </c>
      <c r="CA38" s="64">
        <v>106.69889999999999</v>
      </c>
      <c r="CB38" s="64">
        <v>68.224400000000003</v>
      </c>
      <c r="CC38" s="64">
        <v>8260.2459999999992</v>
      </c>
      <c r="CD38" s="64">
        <v>3773.2840000000001</v>
      </c>
      <c r="CE38" s="64">
        <v>11419.315500000001</v>
      </c>
      <c r="CF38" s="64">
        <v>1983.6216999999999</v>
      </c>
      <c r="CG38" s="64">
        <v>18504.012500000001</v>
      </c>
      <c r="CH38" s="64">
        <v>6003.9053999999996</v>
      </c>
      <c r="CI38" s="64">
        <v>3805.3420000000001</v>
      </c>
      <c r="CJ38" s="64">
        <v>1041.6436000000001</v>
      </c>
    </row>
    <row r="39" spans="1:88" x14ac:dyDescent="0.2">
      <c r="D39" s="54">
        <v>44545.666666666664</v>
      </c>
      <c r="E39" s="64">
        <v>6590.6785</v>
      </c>
      <c r="F39" s="64">
        <v>4076.2891</v>
      </c>
      <c r="G39" s="64"/>
      <c r="H39" s="64"/>
      <c r="I39" s="64">
        <v>24244.547500000001</v>
      </c>
      <c r="J39" s="64">
        <v>8472.5972999999994</v>
      </c>
      <c r="K39" s="64">
        <v>1587.6995999999999</v>
      </c>
      <c r="L39" s="64">
        <v>835.84870000000001</v>
      </c>
      <c r="M39" s="64">
        <v>18761.859899999999</v>
      </c>
      <c r="N39" s="64">
        <v>4834.6844000000001</v>
      </c>
      <c r="O39" s="64"/>
      <c r="P39" s="64"/>
      <c r="Q39" s="64">
        <v>107.56659999999999</v>
      </c>
      <c r="R39" s="64">
        <v>6.9621000000000004</v>
      </c>
      <c r="S39" s="64">
        <v>86.5471</v>
      </c>
      <c r="T39" s="64">
        <v>50.800699999999999</v>
      </c>
      <c r="U39" s="64">
        <v>767.49679999984801</v>
      </c>
      <c r="V39" s="64">
        <v>275.97330000018701</v>
      </c>
      <c r="W39" s="64">
        <v>15820.3369999966</v>
      </c>
      <c r="X39" s="64">
        <v>6277.4618000027604</v>
      </c>
      <c r="Y39" s="64">
        <v>2451.53140000137</v>
      </c>
      <c r="Z39" s="64">
        <v>906.94020000034595</v>
      </c>
      <c r="AA39" s="64">
        <v>11927.9214333376</v>
      </c>
      <c r="AB39" s="64">
        <v>3500.0947333321401</v>
      </c>
      <c r="AC39" s="64">
        <v>8990.31520000608</v>
      </c>
      <c r="AD39" s="64">
        <v>1913.9608000001599</v>
      </c>
      <c r="AE39" s="64">
        <v>10350.3419000058</v>
      </c>
      <c r="AF39" s="64">
        <v>4744.9090000006099</v>
      </c>
      <c r="AG39" s="64">
        <v>36534.507800012601</v>
      </c>
      <c r="AH39" s="64">
        <v>8171.1457999966497</v>
      </c>
      <c r="AI39" s="64">
        <v>10575.950700002901</v>
      </c>
      <c r="AJ39" s="64">
        <v>2657.77029999977</v>
      </c>
      <c r="AK39" s="64">
        <v>4119.8945999996004</v>
      </c>
      <c r="AL39" s="64">
        <v>846.02909999968597</v>
      </c>
      <c r="AM39" s="64">
        <v>3100.9482999990701</v>
      </c>
      <c r="AN39" s="64">
        <v>1447.8128999994101</v>
      </c>
      <c r="AO39" s="64">
        <v>12864.906400002201</v>
      </c>
      <c r="AP39" s="64">
        <v>3379.9065999981499</v>
      </c>
      <c r="AQ39" s="64">
        <v>3870.7543999991899</v>
      </c>
      <c r="AR39" s="64">
        <v>3780.0051000007202</v>
      </c>
      <c r="AS39" s="64">
        <v>27408.355800011799</v>
      </c>
      <c r="AT39" s="64">
        <v>7598.1772999962104</v>
      </c>
      <c r="AU39" s="64">
        <v>18961.503599993001</v>
      </c>
      <c r="AV39" s="64">
        <v>4077.61350000018</v>
      </c>
      <c r="AW39" s="64">
        <v>826.23580000007701</v>
      </c>
      <c r="AX39" s="64">
        <v>431.88849999988503</v>
      </c>
      <c r="AY39" s="64">
        <v>4.7873999999986196</v>
      </c>
      <c r="AZ39" s="64">
        <v>0.40459999999979501</v>
      </c>
      <c r="BA39" s="64">
        <v>7741.1777999975002</v>
      </c>
      <c r="BB39" s="64">
        <v>3837.7029999991601</v>
      </c>
      <c r="BC39" s="64">
        <v>646.98330000003295</v>
      </c>
      <c r="BD39" s="64">
        <v>478.01140000007501</v>
      </c>
      <c r="BE39" s="64">
        <v>3650.3667999981599</v>
      </c>
      <c r="BF39" s="64">
        <v>1145.0097999991301</v>
      </c>
      <c r="BG39" s="64">
        <v>22348.101000005099</v>
      </c>
      <c r="BH39" s="64">
        <v>6731.6047999993098</v>
      </c>
      <c r="BI39" s="64">
        <v>12017.038899994999</v>
      </c>
      <c r="BJ39" s="64">
        <v>3178.2885999986202</v>
      </c>
      <c r="BK39" s="64">
        <v>7270.7009999965303</v>
      </c>
      <c r="BL39" s="64">
        <v>1984.1540999997301</v>
      </c>
      <c r="BM39" s="64">
        <v>2570.2897000000198</v>
      </c>
      <c r="BN39" s="64">
        <v>839.53300000030401</v>
      </c>
      <c r="BO39" s="64">
        <v>10567.5934999945</v>
      </c>
      <c r="BP39" s="64">
        <v>5441.65440000119</v>
      </c>
      <c r="BQ39" s="64">
        <v>1114.2938999999999</v>
      </c>
      <c r="BR39" s="64">
        <v>348.35109999999997</v>
      </c>
      <c r="BS39" s="64">
        <v>4579.5281000000004</v>
      </c>
      <c r="BT39" s="64">
        <v>1116.0009</v>
      </c>
      <c r="BU39" s="64">
        <v>6125.4858000000004</v>
      </c>
      <c r="BV39" s="64">
        <v>1787.5565999999999</v>
      </c>
      <c r="BW39" s="64">
        <v>14832.852699999999</v>
      </c>
      <c r="BX39" s="64">
        <v>5509.2354999999998</v>
      </c>
      <c r="BY39" s="64">
        <v>1559.4558</v>
      </c>
      <c r="BZ39" s="64">
        <v>427.26740000000001</v>
      </c>
      <c r="CA39" s="64">
        <v>106.70050000000001</v>
      </c>
      <c r="CB39" s="64">
        <v>68.225999999999999</v>
      </c>
      <c r="CC39" s="64">
        <v>8260.2811000000002</v>
      </c>
      <c r="CD39" s="64">
        <v>3773.297</v>
      </c>
      <c r="CE39" s="64">
        <v>11419.3943</v>
      </c>
      <c r="CF39" s="64">
        <v>1983.6303</v>
      </c>
      <c r="CG39" s="64">
        <v>18504.153300000002</v>
      </c>
      <c r="CH39" s="64">
        <v>6003.9296000000004</v>
      </c>
      <c r="CI39" s="64">
        <v>3805.3804</v>
      </c>
      <c r="CJ39" s="64">
        <v>1041.6509000000001</v>
      </c>
    </row>
    <row r="40" spans="1:88" x14ac:dyDescent="0.2">
      <c r="D40" s="54">
        <v>44545.6875</v>
      </c>
      <c r="E40" s="64">
        <v>6590.7061000000003</v>
      </c>
      <c r="F40" s="64">
        <v>4076.3281999999999</v>
      </c>
      <c r="G40" s="64"/>
      <c r="H40" s="64"/>
      <c r="I40" s="64">
        <v>24244.766199999998</v>
      </c>
      <c r="J40" s="64">
        <v>8472.6322999999993</v>
      </c>
      <c r="K40" s="64">
        <v>1587.7483</v>
      </c>
      <c r="L40" s="64">
        <v>835.86310000000003</v>
      </c>
      <c r="M40" s="64">
        <v>18761.9709</v>
      </c>
      <c r="N40" s="64">
        <v>4834.7062999999998</v>
      </c>
      <c r="O40" s="64"/>
      <c r="P40" s="64"/>
      <c r="Q40" s="64">
        <v>107.56659999999999</v>
      </c>
      <c r="R40" s="64">
        <v>6.9621000000000004</v>
      </c>
      <c r="S40" s="64">
        <v>86.5471</v>
      </c>
      <c r="T40" s="64">
        <v>50.800699999999999</v>
      </c>
      <c r="U40" s="64">
        <v>767.49679999984801</v>
      </c>
      <c r="V40" s="64">
        <v>275.97330000018701</v>
      </c>
      <c r="W40" s="64">
        <v>15820.4424999966</v>
      </c>
      <c r="X40" s="64">
        <v>6277.5004000027602</v>
      </c>
      <c r="Y40" s="64">
        <v>2451.5459000013698</v>
      </c>
      <c r="Z40" s="64">
        <v>906.94650000034596</v>
      </c>
      <c r="AA40" s="64">
        <v>11927.970433337599</v>
      </c>
      <c r="AB40" s="64">
        <v>3500.1147999988102</v>
      </c>
      <c r="AC40" s="64">
        <v>8990.4772000060802</v>
      </c>
      <c r="AD40" s="64">
        <v>1913.9880000001599</v>
      </c>
      <c r="AE40" s="64">
        <v>10350.397600005799</v>
      </c>
      <c r="AF40" s="64">
        <v>4744.9175000006098</v>
      </c>
      <c r="AG40" s="64">
        <v>36534.643600012598</v>
      </c>
      <c r="AH40" s="64">
        <v>8171.1699999966504</v>
      </c>
      <c r="AI40" s="64">
        <v>10576.146400002899</v>
      </c>
      <c r="AJ40" s="64">
        <v>2657.81119999977</v>
      </c>
      <c r="AK40" s="64">
        <v>4119.9794999996002</v>
      </c>
      <c r="AL40" s="64">
        <v>846.04189999968605</v>
      </c>
      <c r="AM40" s="64">
        <v>3101.0757999990701</v>
      </c>
      <c r="AN40" s="64">
        <v>1447.8652999994099</v>
      </c>
      <c r="AO40" s="64">
        <v>12864.997900002199</v>
      </c>
      <c r="AP40" s="64">
        <v>3379.9248999981501</v>
      </c>
      <c r="AQ40" s="64">
        <v>3870.7925999991899</v>
      </c>
      <c r="AR40" s="64">
        <v>3780.04010000072</v>
      </c>
      <c r="AS40" s="64">
        <v>27408.5591000118</v>
      </c>
      <c r="AT40" s="64">
        <v>7598.2095999962103</v>
      </c>
      <c r="AU40" s="64">
        <v>18961.570199992999</v>
      </c>
      <c r="AV40" s="64">
        <v>4077.6223000001801</v>
      </c>
      <c r="AW40" s="64">
        <v>826.23580000007701</v>
      </c>
      <c r="AX40" s="64">
        <v>431.88849999988503</v>
      </c>
      <c r="AY40" s="64">
        <v>4.8181999999986296</v>
      </c>
      <c r="AZ40" s="64">
        <v>0.40639999999979498</v>
      </c>
      <c r="BA40" s="64">
        <v>7741.2188999974996</v>
      </c>
      <c r="BB40" s="64">
        <v>3837.71149999916</v>
      </c>
      <c r="BC40" s="64">
        <v>647.07290000003297</v>
      </c>
      <c r="BD40" s="64">
        <v>478.05320000007498</v>
      </c>
      <c r="BE40" s="64">
        <v>3650.4430999981601</v>
      </c>
      <c r="BF40" s="64">
        <v>1145.0323999991299</v>
      </c>
      <c r="BG40" s="64">
        <v>22348.206600005102</v>
      </c>
      <c r="BH40" s="64">
        <v>6731.6484999993099</v>
      </c>
      <c r="BI40" s="64">
        <v>12017.119299995</v>
      </c>
      <c r="BJ40" s="64">
        <v>3178.3112999986201</v>
      </c>
      <c r="BK40" s="64">
        <v>7270.7554999965296</v>
      </c>
      <c r="BL40" s="64">
        <v>1984.1736999997299</v>
      </c>
      <c r="BM40" s="64">
        <v>2570.3279000000198</v>
      </c>
      <c r="BN40" s="64">
        <v>839.54480000030401</v>
      </c>
      <c r="BO40" s="64">
        <v>10567.6472999945</v>
      </c>
      <c r="BP40" s="64">
        <v>5441.66340000119</v>
      </c>
      <c r="BQ40" s="64">
        <v>1114.3014000000001</v>
      </c>
      <c r="BR40" s="64">
        <v>348.3526</v>
      </c>
      <c r="BS40" s="64">
        <v>4579.6243000000004</v>
      </c>
      <c r="BT40" s="64">
        <v>1116.0207</v>
      </c>
      <c r="BU40" s="64">
        <v>6125.6244999999999</v>
      </c>
      <c r="BV40" s="64">
        <v>1787.5877</v>
      </c>
      <c r="BW40" s="64">
        <v>14832.8946</v>
      </c>
      <c r="BX40" s="64">
        <v>5509.2421000000004</v>
      </c>
      <c r="BY40" s="64">
        <v>1559.5549000000001</v>
      </c>
      <c r="BZ40" s="64">
        <v>427.29020000000003</v>
      </c>
      <c r="CA40" s="64">
        <v>106.702</v>
      </c>
      <c r="CB40" s="64">
        <v>68.227699999999999</v>
      </c>
      <c r="CC40" s="64">
        <v>8260.3151999999991</v>
      </c>
      <c r="CD40" s="64">
        <v>3773.3094999999998</v>
      </c>
      <c r="CE40" s="64">
        <v>11419.474899999999</v>
      </c>
      <c r="CF40" s="64">
        <v>1983.6402</v>
      </c>
      <c r="CG40" s="64">
        <v>18504.294999999998</v>
      </c>
      <c r="CH40" s="64">
        <v>6003.9538000000002</v>
      </c>
      <c r="CI40" s="64">
        <v>3805.4204</v>
      </c>
      <c r="CJ40" s="64">
        <v>1041.6587999999999</v>
      </c>
    </row>
    <row r="41" spans="1:88" x14ac:dyDescent="0.2">
      <c r="D41" s="54">
        <v>44545.708333333336</v>
      </c>
      <c r="E41" s="64">
        <v>6590.7331999999997</v>
      </c>
      <c r="F41" s="64">
        <v>4076.3670000000002</v>
      </c>
      <c r="G41" s="64"/>
      <c r="H41" s="64"/>
      <c r="I41" s="64">
        <v>24244.999400000001</v>
      </c>
      <c r="J41" s="64">
        <v>8472.6682999999994</v>
      </c>
      <c r="K41" s="64">
        <v>1587.7985000000001</v>
      </c>
      <c r="L41" s="64">
        <v>835.87750000000005</v>
      </c>
      <c r="M41" s="64">
        <v>18762.0946</v>
      </c>
      <c r="N41" s="64">
        <v>4834.7282999999998</v>
      </c>
      <c r="O41" s="64"/>
      <c r="P41" s="64"/>
      <c r="Q41" s="64">
        <v>107.56659999999999</v>
      </c>
      <c r="R41" s="64">
        <v>6.9621000000000004</v>
      </c>
      <c r="S41" s="64">
        <v>86.5471</v>
      </c>
      <c r="T41" s="64">
        <v>50.800699999999999</v>
      </c>
      <c r="U41" s="64">
        <v>767.49679999984801</v>
      </c>
      <c r="V41" s="64">
        <v>275.97330000018701</v>
      </c>
      <c r="W41" s="64">
        <v>15820.5591999966</v>
      </c>
      <c r="X41" s="64">
        <v>6277.5405000027604</v>
      </c>
      <c r="Y41" s="64">
        <v>2451.5599000013699</v>
      </c>
      <c r="Z41" s="64">
        <v>906.95300000034604</v>
      </c>
      <c r="AA41" s="64">
        <v>11928.0267000043</v>
      </c>
      <c r="AB41" s="64">
        <v>3500.1473333321401</v>
      </c>
      <c r="AC41" s="64">
        <v>8990.6371000060808</v>
      </c>
      <c r="AD41" s="64">
        <v>1914.0151000001599</v>
      </c>
      <c r="AE41" s="64">
        <v>10350.454200005801</v>
      </c>
      <c r="AF41" s="64">
        <v>4744.92570000061</v>
      </c>
      <c r="AG41" s="64">
        <v>36534.784300012601</v>
      </c>
      <c r="AH41" s="64">
        <v>8171.1941999966502</v>
      </c>
      <c r="AI41" s="64">
        <v>10576.3467000029</v>
      </c>
      <c r="AJ41" s="64">
        <v>2657.85189999977</v>
      </c>
      <c r="AK41" s="64">
        <v>4120.0692999995999</v>
      </c>
      <c r="AL41" s="64">
        <v>846.054799999686</v>
      </c>
      <c r="AM41" s="64">
        <v>3101.2172999990698</v>
      </c>
      <c r="AN41" s="64">
        <v>1447.9221999994099</v>
      </c>
      <c r="AO41" s="64">
        <v>12865.0966000022</v>
      </c>
      <c r="AP41" s="64">
        <v>3379.9420999981498</v>
      </c>
      <c r="AQ41" s="64">
        <v>3870.8298999991898</v>
      </c>
      <c r="AR41" s="64">
        <v>3780.0746000007198</v>
      </c>
      <c r="AS41" s="64">
        <v>27408.757600011799</v>
      </c>
      <c r="AT41" s="64">
        <v>7598.2417999962099</v>
      </c>
      <c r="AU41" s="64">
        <v>18961.637299992999</v>
      </c>
      <c r="AV41" s="64">
        <v>4077.6310000001799</v>
      </c>
      <c r="AW41" s="64">
        <v>826.23580000007701</v>
      </c>
      <c r="AX41" s="64">
        <v>431.88849999988503</v>
      </c>
      <c r="AY41" s="64">
        <v>4.8492999999986504</v>
      </c>
      <c r="AZ41" s="64">
        <v>0.40829999999979699</v>
      </c>
      <c r="BA41" s="64">
        <v>7741.2933999975003</v>
      </c>
      <c r="BB41" s="64">
        <v>3837.7380999991601</v>
      </c>
      <c r="BC41" s="64">
        <v>647.16310000003295</v>
      </c>
      <c r="BD41" s="64">
        <v>478.096600000075</v>
      </c>
      <c r="BE41" s="64">
        <v>3650.51769999816</v>
      </c>
      <c r="BF41" s="64">
        <v>1145.05459999913</v>
      </c>
      <c r="BG41" s="64">
        <v>22348.3131000051</v>
      </c>
      <c r="BH41" s="64">
        <v>6731.6912999993101</v>
      </c>
      <c r="BI41" s="64">
        <v>12017.199699995001</v>
      </c>
      <c r="BJ41" s="64">
        <v>3178.33349999862</v>
      </c>
      <c r="BK41" s="64">
        <v>7270.8108999965298</v>
      </c>
      <c r="BL41" s="64">
        <v>1984.1929999997301</v>
      </c>
      <c r="BM41" s="64">
        <v>2570.3679000000202</v>
      </c>
      <c r="BN41" s="64">
        <v>839.55690000030404</v>
      </c>
      <c r="BO41" s="64">
        <v>10567.696999994499</v>
      </c>
      <c r="BP41" s="64">
        <v>5441.6723000011898</v>
      </c>
      <c r="BQ41" s="64">
        <v>1114.3090999999999</v>
      </c>
      <c r="BR41" s="64">
        <v>348.35419999999999</v>
      </c>
      <c r="BS41" s="64">
        <v>4579.7223000000004</v>
      </c>
      <c r="BT41" s="64">
        <v>1116.0409999999999</v>
      </c>
      <c r="BU41" s="64">
        <v>6125.7583000000004</v>
      </c>
      <c r="BV41" s="64">
        <v>1787.6187</v>
      </c>
      <c r="BW41" s="64">
        <v>14832.9362</v>
      </c>
      <c r="BX41" s="64">
        <v>5509.2487000000001</v>
      </c>
      <c r="BY41" s="64">
        <v>1559.6498999999999</v>
      </c>
      <c r="BZ41" s="64">
        <v>427.31139999999999</v>
      </c>
      <c r="CA41" s="64">
        <v>106.70359999999999</v>
      </c>
      <c r="CB41" s="64">
        <v>68.229299999999995</v>
      </c>
      <c r="CC41" s="64">
        <v>8260.3495999999996</v>
      </c>
      <c r="CD41" s="64">
        <v>3773.3215</v>
      </c>
      <c r="CE41" s="64">
        <v>11419.551799999999</v>
      </c>
      <c r="CF41" s="64">
        <v>1983.65</v>
      </c>
      <c r="CG41" s="64">
        <v>18504.440200000001</v>
      </c>
      <c r="CH41" s="64">
        <v>6003.9781000000003</v>
      </c>
      <c r="CI41" s="64">
        <v>3805.4603999999999</v>
      </c>
      <c r="CJ41" s="64">
        <v>1041.6667</v>
      </c>
    </row>
    <row r="42" spans="1:88" x14ac:dyDescent="0.2">
      <c r="D42" s="54">
        <v>44545.729166666664</v>
      </c>
      <c r="E42" s="64">
        <v>6590.7506999999996</v>
      </c>
      <c r="F42" s="64">
        <v>4076.3917000000001</v>
      </c>
      <c r="G42" s="64"/>
      <c r="H42" s="64"/>
      <c r="I42" s="64">
        <v>24245.2304</v>
      </c>
      <c r="J42" s="64">
        <v>8472.7016999999996</v>
      </c>
      <c r="K42" s="64">
        <v>1587.8507999999999</v>
      </c>
      <c r="L42" s="64">
        <v>835.89170000000001</v>
      </c>
      <c r="M42" s="64">
        <v>18762.228200000001</v>
      </c>
      <c r="N42" s="64">
        <v>4834.7520999999997</v>
      </c>
      <c r="O42" s="64"/>
      <c r="P42" s="64"/>
      <c r="Q42" s="64">
        <v>107.56659999999999</v>
      </c>
      <c r="R42" s="64">
        <v>6.9621000000000004</v>
      </c>
      <c r="S42" s="64">
        <v>86.5471</v>
      </c>
      <c r="T42" s="64">
        <v>50.800699999999999</v>
      </c>
      <c r="U42" s="64">
        <v>767.49679999984801</v>
      </c>
      <c r="V42" s="64">
        <v>275.97330000018701</v>
      </c>
      <c r="W42" s="64">
        <v>15820.686399996601</v>
      </c>
      <c r="X42" s="64">
        <v>6277.5824000027596</v>
      </c>
      <c r="Y42" s="64">
        <v>2451.5740000013702</v>
      </c>
      <c r="Z42" s="64">
        <v>906.959500000346</v>
      </c>
      <c r="AA42" s="64">
        <v>11928.082766670899</v>
      </c>
      <c r="AB42" s="64">
        <v>3500.18013333214</v>
      </c>
      <c r="AC42" s="64">
        <v>8990.8004000060791</v>
      </c>
      <c r="AD42" s="64">
        <v>1914.04290000016</v>
      </c>
      <c r="AE42" s="64">
        <v>10350.510300005801</v>
      </c>
      <c r="AF42" s="64">
        <v>4744.9340000006096</v>
      </c>
      <c r="AG42" s="64">
        <v>36534.933000012599</v>
      </c>
      <c r="AH42" s="64">
        <v>8171.2184999966503</v>
      </c>
      <c r="AI42" s="64">
        <v>10576.562600002901</v>
      </c>
      <c r="AJ42" s="64">
        <v>2657.89349999977</v>
      </c>
      <c r="AK42" s="64">
        <v>4120.1633999996002</v>
      </c>
      <c r="AL42" s="64">
        <v>846.06749999968599</v>
      </c>
      <c r="AM42" s="64">
        <v>3101.3847999990699</v>
      </c>
      <c r="AN42" s="64">
        <v>1447.9884999994099</v>
      </c>
      <c r="AO42" s="64">
        <v>12865.2031000022</v>
      </c>
      <c r="AP42" s="64">
        <v>3379.9590999981501</v>
      </c>
      <c r="AQ42" s="64">
        <v>3870.8666999991901</v>
      </c>
      <c r="AR42" s="64">
        <v>3780.1093000007199</v>
      </c>
      <c r="AS42" s="64">
        <v>27408.961000011801</v>
      </c>
      <c r="AT42" s="64">
        <v>7598.2736999962099</v>
      </c>
      <c r="AU42" s="64">
        <v>18961.708499993001</v>
      </c>
      <c r="AV42" s="64">
        <v>4077.63980000018</v>
      </c>
      <c r="AW42" s="64">
        <v>826.23580000007701</v>
      </c>
      <c r="AX42" s="64">
        <v>431.88849999988503</v>
      </c>
      <c r="AY42" s="64">
        <v>4.8799999999986801</v>
      </c>
      <c r="AZ42" s="64">
        <v>0.40989999999979798</v>
      </c>
      <c r="BA42" s="64">
        <v>7741.3682999974999</v>
      </c>
      <c r="BB42" s="64">
        <v>3837.7646999991598</v>
      </c>
      <c r="BC42" s="64">
        <v>647.25300000003301</v>
      </c>
      <c r="BD42" s="64">
        <v>478.13930000007502</v>
      </c>
      <c r="BE42" s="64">
        <v>3650.5957999981601</v>
      </c>
      <c r="BF42" s="64">
        <v>1145.0760999991301</v>
      </c>
      <c r="BG42" s="64">
        <v>22348.418900005101</v>
      </c>
      <c r="BH42" s="64">
        <v>6731.7342999993098</v>
      </c>
      <c r="BI42" s="64">
        <v>12017.280199995001</v>
      </c>
      <c r="BJ42" s="64">
        <v>3178.3560999986198</v>
      </c>
      <c r="BK42" s="64">
        <v>7270.8678999965296</v>
      </c>
      <c r="BL42" s="64">
        <v>1984.2125999997299</v>
      </c>
      <c r="BM42" s="64">
        <v>2570.40870000002</v>
      </c>
      <c r="BN42" s="64">
        <v>839.56900000030396</v>
      </c>
      <c r="BO42" s="64">
        <v>10567.750499994499</v>
      </c>
      <c r="BP42" s="64">
        <v>5441.6812000011896</v>
      </c>
      <c r="BQ42" s="64">
        <v>1114.3167000000001</v>
      </c>
      <c r="BR42" s="64">
        <v>348.35550000000001</v>
      </c>
      <c r="BS42" s="64">
        <v>4579.8242</v>
      </c>
      <c r="BT42" s="64">
        <v>1116.0614</v>
      </c>
      <c r="BU42" s="64">
        <v>6125.8942999999999</v>
      </c>
      <c r="BV42" s="64">
        <v>1787.6487999999999</v>
      </c>
      <c r="BW42" s="64">
        <v>14832.980600000001</v>
      </c>
      <c r="BX42" s="64">
        <v>5509.2555000000002</v>
      </c>
      <c r="BY42" s="64">
        <v>1559.7475999999999</v>
      </c>
      <c r="BZ42" s="64">
        <v>427.33260000000001</v>
      </c>
      <c r="CA42" s="64">
        <v>106.7059</v>
      </c>
      <c r="CB42" s="64">
        <v>68.230699999999999</v>
      </c>
      <c r="CC42" s="64">
        <v>8260.3827000000001</v>
      </c>
      <c r="CD42" s="64">
        <v>3773.3328999999999</v>
      </c>
      <c r="CE42" s="64">
        <v>11419.6342</v>
      </c>
      <c r="CF42" s="64">
        <v>1983.6597999999999</v>
      </c>
      <c r="CG42" s="64">
        <v>18504.5861</v>
      </c>
      <c r="CH42" s="64">
        <v>6004.0015000000003</v>
      </c>
      <c r="CI42" s="64">
        <v>3805.4994999999999</v>
      </c>
      <c r="CJ42" s="64">
        <v>1041.674</v>
      </c>
    </row>
    <row r="43" spans="1:88" x14ac:dyDescent="0.2">
      <c r="D43" s="54">
        <v>44545.75</v>
      </c>
      <c r="E43" s="64">
        <v>6590.7635</v>
      </c>
      <c r="F43" s="64">
        <v>4076.4029999999998</v>
      </c>
      <c r="G43" s="64"/>
      <c r="H43" s="64"/>
      <c r="I43" s="64">
        <v>24245.475200000001</v>
      </c>
      <c r="J43" s="64">
        <v>8472.7327999999998</v>
      </c>
      <c r="K43" s="64">
        <v>1587.9087</v>
      </c>
      <c r="L43" s="64">
        <v>835.90499999999997</v>
      </c>
      <c r="M43" s="64">
        <v>18762.3537</v>
      </c>
      <c r="N43" s="64">
        <v>4834.7730000000001</v>
      </c>
      <c r="O43" s="64"/>
      <c r="P43" s="64"/>
      <c r="Q43" s="64">
        <v>107.56659999999999</v>
      </c>
      <c r="R43" s="64">
        <v>6.9621000000000004</v>
      </c>
      <c r="S43" s="64">
        <v>86.5471</v>
      </c>
      <c r="T43" s="64">
        <v>50.800699999999999</v>
      </c>
      <c r="U43" s="64">
        <v>767.49679999984801</v>
      </c>
      <c r="V43" s="64">
        <v>275.97330000018701</v>
      </c>
      <c r="W43" s="64">
        <v>15820.811399996601</v>
      </c>
      <c r="X43" s="64">
        <v>6277.6188000027596</v>
      </c>
      <c r="Y43" s="64">
        <v>2451.5878000013699</v>
      </c>
      <c r="Z43" s="64">
        <v>906.96570000034603</v>
      </c>
      <c r="AA43" s="64">
        <v>11928.137566670899</v>
      </c>
      <c r="AB43" s="64">
        <v>3500.20799999881</v>
      </c>
      <c r="AC43" s="64">
        <v>8990.9655000060793</v>
      </c>
      <c r="AD43" s="64">
        <v>1914.06810000016</v>
      </c>
      <c r="AE43" s="64">
        <v>10350.5649000058</v>
      </c>
      <c r="AF43" s="64">
        <v>4744.9412000006096</v>
      </c>
      <c r="AG43" s="64">
        <v>36535.093300012602</v>
      </c>
      <c r="AH43" s="64">
        <v>8171.2419999966496</v>
      </c>
      <c r="AI43" s="64">
        <v>10576.7882000029</v>
      </c>
      <c r="AJ43" s="64">
        <v>2657.9318999997699</v>
      </c>
      <c r="AK43" s="64">
        <v>4120.2557999995997</v>
      </c>
      <c r="AL43" s="64">
        <v>846.07989999968595</v>
      </c>
      <c r="AM43" s="64">
        <v>3101.5484999990699</v>
      </c>
      <c r="AN43" s="64">
        <v>1448.05319999941</v>
      </c>
      <c r="AO43" s="64">
        <v>12865.319400002199</v>
      </c>
      <c r="AP43" s="64">
        <v>3379.97569999815</v>
      </c>
      <c r="AQ43" s="64">
        <v>3870.9030999991901</v>
      </c>
      <c r="AR43" s="64">
        <v>3780.14260000072</v>
      </c>
      <c r="AS43" s="64">
        <v>27409.173400011801</v>
      </c>
      <c r="AT43" s="64">
        <v>7598.3030999962102</v>
      </c>
      <c r="AU43" s="64">
        <v>18961.782199992998</v>
      </c>
      <c r="AV43" s="64">
        <v>4077.6482000001802</v>
      </c>
      <c r="AW43" s="64">
        <v>826.23580000007701</v>
      </c>
      <c r="AX43" s="64">
        <v>431.88849999988503</v>
      </c>
      <c r="AY43" s="64">
        <v>4.9127999999986898</v>
      </c>
      <c r="AZ43" s="64">
        <v>0.41169999999979801</v>
      </c>
      <c r="BA43" s="64">
        <v>7741.4452999975001</v>
      </c>
      <c r="BB43" s="64">
        <v>3837.7905999991599</v>
      </c>
      <c r="BC43" s="64">
        <v>647.34210000003304</v>
      </c>
      <c r="BD43" s="64">
        <v>478.18030000007599</v>
      </c>
      <c r="BE43" s="64">
        <v>3650.67869999816</v>
      </c>
      <c r="BF43" s="64">
        <v>1145.09549999913</v>
      </c>
      <c r="BG43" s="64">
        <v>22348.529500005101</v>
      </c>
      <c r="BH43" s="64">
        <v>6731.7664999993103</v>
      </c>
      <c r="BI43" s="64">
        <v>12017.363099995</v>
      </c>
      <c r="BJ43" s="64">
        <v>3178.3745999986199</v>
      </c>
      <c r="BK43" s="64">
        <v>7270.9273999965299</v>
      </c>
      <c r="BL43" s="64">
        <v>1984.22869999973</v>
      </c>
      <c r="BM43" s="64">
        <v>2570.4522000000202</v>
      </c>
      <c r="BN43" s="64">
        <v>839.578800000304</v>
      </c>
      <c r="BO43" s="64">
        <v>10567.805099994501</v>
      </c>
      <c r="BP43" s="64">
        <v>5441.6863000011899</v>
      </c>
      <c r="BQ43" s="64">
        <v>1114.3240000000001</v>
      </c>
      <c r="BR43" s="64">
        <v>348.35680000000002</v>
      </c>
      <c r="BS43" s="64">
        <v>4579.9291000000003</v>
      </c>
      <c r="BT43" s="64">
        <v>1116.0803000000001</v>
      </c>
      <c r="BU43" s="64">
        <v>6126.0351000000001</v>
      </c>
      <c r="BV43" s="64">
        <v>1787.6764000000001</v>
      </c>
      <c r="BW43" s="64">
        <v>14833.0272</v>
      </c>
      <c r="BX43" s="64">
        <v>5509.2640000000001</v>
      </c>
      <c r="BY43" s="64">
        <v>1559.8506</v>
      </c>
      <c r="BZ43" s="64">
        <v>427.35320000000002</v>
      </c>
      <c r="CA43" s="64">
        <v>106.709</v>
      </c>
      <c r="CB43" s="64">
        <v>68.231700000000004</v>
      </c>
      <c r="CC43" s="64">
        <v>8260.4181000000008</v>
      </c>
      <c r="CD43" s="64">
        <v>3773.346</v>
      </c>
      <c r="CE43" s="64">
        <v>11419.716700000001</v>
      </c>
      <c r="CF43" s="64">
        <v>1983.6674</v>
      </c>
      <c r="CG43" s="64">
        <v>18504.740099999999</v>
      </c>
      <c r="CH43" s="64">
        <v>6004.0254999999997</v>
      </c>
      <c r="CI43" s="64">
        <v>3805.5382</v>
      </c>
      <c r="CJ43" s="64">
        <v>1041.6804999999999</v>
      </c>
    </row>
    <row r="44" spans="1:88" x14ac:dyDescent="0.2">
      <c r="D44" s="54">
        <v>44545.770833333336</v>
      </c>
      <c r="E44" s="64">
        <v>6590.7754000000004</v>
      </c>
      <c r="F44" s="64">
        <v>4076.4132</v>
      </c>
      <c r="G44" s="64"/>
      <c r="H44" s="64"/>
      <c r="I44" s="64">
        <v>24245.717100000002</v>
      </c>
      <c r="J44" s="64">
        <v>8472.7664000000004</v>
      </c>
      <c r="K44" s="64">
        <v>1587.971</v>
      </c>
      <c r="L44" s="64">
        <v>835.91740000000004</v>
      </c>
      <c r="M44" s="64">
        <v>18762.490600000001</v>
      </c>
      <c r="N44" s="64">
        <v>4834.7942000000003</v>
      </c>
      <c r="O44" s="64"/>
      <c r="P44" s="64"/>
      <c r="Q44" s="64">
        <v>107.56659999999999</v>
      </c>
      <c r="R44" s="64">
        <v>6.9621000000000004</v>
      </c>
      <c r="S44" s="64">
        <v>86.5471</v>
      </c>
      <c r="T44" s="64">
        <v>50.800699999999999</v>
      </c>
      <c r="U44" s="64">
        <v>767.49679999984801</v>
      </c>
      <c r="V44" s="64">
        <v>275.97330000018701</v>
      </c>
      <c r="W44" s="64">
        <v>15820.938699996599</v>
      </c>
      <c r="X44" s="64">
        <v>6277.6564000027602</v>
      </c>
      <c r="Y44" s="64">
        <v>2451.6001000013698</v>
      </c>
      <c r="Z44" s="64">
        <v>906.97150000034605</v>
      </c>
      <c r="AA44" s="64">
        <v>11928.1882333376</v>
      </c>
      <c r="AB44" s="64">
        <v>3500.2188666654702</v>
      </c>
      <c r="AC44" s="64">
        <v>8991.1451000060806</v>
      </c>
      <c r="AD44" s="64">
        <v>1914.09340000016</v>
      </c>
      <c r="AE44" s="64">
        <v>10350.6627000058</v>
      </c>
      <c r="AF44" s="64">
        <v>4744.9695000006104</v>
      </c>
      <c r="AG44" s="64">
        <v>36535.2642000126</v>
      </c>
      <c r="AH44" s="64">
        <v>8171.2662999966496</v>
      </c>
      <c r="AI44" s="64">
        <v>10577.019900002901</v>
      </c>
      <c r="AJ44" s="64">
        <v>2657.96989999977</v>
      </c>
      <c r="AK44" s="64">
        <v>4120.3503999996001</v>
      </c>
      <c r="AL44" s="64">
        <v>846.09169999968606</v>
      </c>
      <c r="AM44" s="64">
        <v>3101.7041999990702</v>
      </c>
      <c r="AN44" s="64">
        <v>1448.1152999994099</v>
      </c>
      <c r="AO44" s="64">
        <v>12865.4335000022</v>
      </c>
      <c r="AP44" s="64">
        <v>3379.9916999981501</v>
      </c>
      <c r="AQ44" s="64">
        <v>3870.93969999919</v>
      </c>
      <c r="AR44" s="64">
        <v>3780.1749000007198</v>
      </c>
      <c r="AS44" s="64">
        <v>27409.403800011802</v>
      </c>
      <c r="AT44" s="64">
        <v>7598.3320999962098</v>
      </c>
      <c r="AU44" s="64">
        <v>18961.861399992998</v>
      </c>
      <c r="AV44" s="64">
        <v>4077.6568000001798</v>
      </c>
      <c r="AW44" s="64">
        <v>826.23580000007701</v>
      </c>
      <c r="AX44" s="64">
        <v>431.88849999988503</v>
      </c>
      <c r="AY44" s="64">
        <v>4.9457999999987203</v>
      </c>
      <c r="AZ44" s="64">
        <v>0.41339999999979998</v>
      </c>
      <c r="BA44" s="64">
        <v>7741.5226999975002</v>
      </c>
      <c r="BB44" s="64">
        <v>3837.81559999916</v>
      </c>
      <c r="BC44" s="64">
        <v>647.43180000003304</v>
      </c>
      <c r="BD44" s="64">
        <v>478.21960000007601</v>
      </c>
      <c r="BE44" s="64">
        <v>3650.76769999816</v>
      </c>
      <c r="BF44" s="64">
        <v>1145.11269999913</v>
      </c>
      <c r="BG44" s="64">
        <v>22348.645200005099</v>
      </c>
      <c r="BH44" s="64">
        <v>6731.7953999993097</v>
      </c>
      <c r="BI44" s="64">
        <v>12017.453399995</v>
      </c>
      <c r="BJ44" s="64">
        <v>3178.3936999986199</v>
      </c>
      <c r="BK44" s="64">
        <v>7270.99219999653</v>
      </c>
      <c r="BL44" s="64">
        <v>1984.24389999973</v>
      </c>
      <c r="BM44" s="64">
        <v>2570.4968000000199</v>
      </c>
      <c r="BN44" s="64">
        <v>839.58840000030398</v>
      </c>
      <c r="BO44" s="64">
        <v>10567.8620999945</v>
      </c>
      <c r="BP44" s="64">
        <v>5441.6897000011904</v>
      </c>
      <c r="BQ44" s="64">
        <v>1114.3316</v>
      </c>
      <c r="BR44" s="64">
        <v>348.358</v>
      </c>
      <c r="BS44" s="64">
        <v>4580.0389999999998</v>
      </c>
      <c r="BT44" s="64">
        <v>1116.0985000000001</v>
      </c>
      <c r="BU44" s="64">
        <v>6126.1800999999996</v>
      </c>
      <c r="BV44" s="64">
        <v>1787.703</v>
      </c>
      <c r="BW44" s="64">
        <v>14833.075199999999</v>
      </c>
      <c r="BX44" s="64">
        <v>5509.2725</v>
      </c>
      <c r="BY44" s="64">
        <v>1559.9534000000001</v>
      </c>
      <c r="BZ44" s="64">
        <v>427.37270000000001</v>
      </c>
      <c r="CA44" s="64">
        <v>106.7122</v>
      </c>
      <c r="CB44" s="64">
        <v>68.232600000000005</v>
      </c>
      <c r="CC44" s="64">
        <v>8260.4547999999995</v>
      </c>
      <c r="CD44" s="64">
        <v>3773.3595999999998</v>
      </c>
      <c r="CE44" s="64">
        <v>11419.8058</v>
      </c>
      <c r="CF44" s="64">
        <v>1983.6772000000001</v>
      </c>
      <c r="CG44" s="64">
        <v>18504.8946</v>
      </c>
      <c r="CH44" s="64">
        <v>6004.0487999999996</v>
      </c>
      <c r="CI44" s="64">
        <v>3805.5770000000002</v>
      </c>
      <c r="CJ44" s="64">
        <v>1041.6869999999999</v>
      </c>
    </row>
    <row r="45" spans="1:88" x14ac:dyDescent="0.2">
      <c r="D45" s="54">
        <v>44545.791666666664</v>
      </c>
      <c r="E45" s="64">
        <v>6590.7875000000004</v>
      </c>
      <c r="F45" s="64">
        <v>4076.4231</v>
      </c>
      <c r="G45" s="64"/>
      <c r="H45" s="64"/>
      <c r="I45" s="64">
        <v>24245.964100000001</v>
      </c>
      <c r="J45" s="64">
        <v>8472.7973000000002</v>
      </c>
      <c r="K45" s="64">
        <v>1588.0326</v>
      </c>
      <c r="L45" s="64">
        <v>835.92870000000005</v>
      </c>
      <c r="M45" s="64">
        <v>18762.623500000002</v>
      </c>
      <c r="N45" s="64">
        <v>4834.8153000000002</v>
      </c>
      <c r="O45" s="64"/>
      <c r="P45" s="64"/>
      <c r="Q45" s="64">
        <v>107.56659999999999</v>
      </c>
      <c r="R45" s="64">
        <v>6.9621000000000004</v>
      </c>
      <c r="S45" s="64">
        <v>86.5471</v>
      </c>
      <c r="T45" s="64">
        <v>50.800699999999999</v>
      </c>
      <c r="U45" s="64">
        <v>767.49679999984801</v>
      </c>
      <c r="V45" s="64">
        <v>275.97330000018701</v>
      </c>
      <c r="W45" s="64">
        <v>15821.067599996601</v>
      </c>
      <c r="X45" s="64">
        <v>6277.6901000027601</v>
      </c>
      <c r="Y45" s="64">
        <v>2451.6131000013702</v>
      </c>
      <c r="Z45" s="64">
        <v>906.97740000034605</v>
      </c>
      <c r="AA45" s="64">
        <v>11928.2451000043</v>
      </c>
      <c r="AB45" s="64">
        <v>3500.2465333321402</v>
      </c>
      <c r="AC45" s="64">
        <v>8991.3291000060799</v>
      </c>
      <c r="AD45" s="64">
        <v>1914.11890000016</v>
      </c>
      <c r="AE45" s="64">
        <v>10350.7647000058</v>
      </c>
      <c r="AF45" s="64">
        <v>4744.9986000006102</v>
      </c>
      <c r="AG45" s="64">
        <v>36535.442400012602</v>
      </c>
      <c r="AH45" s="64">
        <v>8171.2899999966503</v>
      </c>
      <c r="AI45" s="64">
        <v>10577.253700002901</v>
      </c>
      <c r="AJ45" s="64">
        <v>2658.0062999997699</v>
      </c>
      <c r="AK45" s="64">
        <v>4120.4502999996002</v>
      </c>
      <c r="AL45" s="64">
        <v>846.10429999968596</v>
      </c>
      <c r="AM45" s="64">
        <v>3101.8678999990698</v>
      </c>
      <c r="AN45" s="64">
        <v>1448.17929999941</v>
      </c>
      <c r="AO45" s="64">
        <v>12865.5441000022</v>
      </c>
      <c r="AP45" s="64">
        <v>3380.0074999981498</v>
      </c>
      <c r="AQ45" s="64">
        <v>3870.9772999991901</v>
      </c>
      <c r="AR45" s="64">
        <v>3780.2075000007198</v>
      </c>
      <c r="AS45" s="64">
        <v>27409.6415000118</v>
      </c>
      <c r="AT45" s="64">
        <v>7598.3620999962104</v>
      </c>
      <c r="AU45" s="64">
        <v>18961.941899992999</v>
      </c>
      <c r="AV45" s="64">
        <v>4077.6654000001799</v>
      </c>
      <c r="AW45" s="64">
        <v>826.23580000007701</v>
      </c>
      <c r="AX45" s="64">
        <v>431.88849999988503</v>
      </c>
      <c r="AY45" s="64">
        <v>4.9804999999987603</v>
      </c>
      <c r="AZ45" s="64">
        <v>0.41499999999980097</v>
      </c>
      <c r="BA45" s="64">
        <v>7741.5971999975</v>
      </c>
      <c r="BB45" s="64">
        <v>3837.8384999991599</v>
      </c>
      <c r="BC45" s="64">
        <v>647.52250000003301</v>
      </c>
      <c r="BD45" s="64">
        <v>478.25880000007601</v>
      </c>
      <c r="BE45" s="64">
        <v>3650.8595999981599</v>
      </c>
      <c r="BF45" s="64">
        <v>1145.12989999913</v>
      </c>
      <c r="BG45" s="64">
        <v>22348.778900005102</v>
      </c>
      <c r="BH45" s="64">
        <v>6731.8291999993098</v>
      </c>
      <c r="BI45" s="64">
        <v>12017.556999995</v>
      </c>
      <c r="BJ45" s="64">
        <v>3178.4127999986199</v>
      </c>
      <c r="BK45" s="64">
        <v>7271.0552999965303</v>
      </c>
      <c r="BL45" s="64">
        <v>1984.25939999973</v>
      </c>
      <c r="BM45" s="64">
        <v>2570.5442000000198</v>
      </c>
      <c r="BN45" s="64">
        <v>839.59840000030397</v>
      </c>
      <c r="BO45" s="64">
        <v>10567.9188999945</v>
      </c>
      <c r="BP45" s="64">
        <v>5441.6945000011901</v>
      </c>
      <c r="BQ45" s="64">
        <v>1114.3400999999999</v>
      </c>
      <c r="BR45" s="64">
        <v>348.35910000000001</v>
      </c>
      <c r="BS45" s="64">
        <v>4580.1541999999999</v>
      </c>
      <c r="BT45" s="64">
        <v>1116.1169</v>
      </c>
      <c r="BU45" s="64">
        <v>6126.3280000000004</v>
      </c>
      <c r="BV45" s="64">
        <v>1787.7297000000001</v>
      </c>
      <c r="BW45" s="64">
        <v>14833.124599999999</v>
      </c>
      <c r="BX45" s="64">
        <v>5509.2812999999996</v>
      </c>
      <c r="BY45" s="64">
        <v>1560.0591999999999</v>
      </c>
      <c r="BZ45" s="64">
        <v>427.39330000000001</v>
      </c>
      <c r="CA45" s="64">
        <v>106.7144</v>
      </c>
      <c r="CB45" s="64">
        <v>68.233599999999996</v>
      </c>
      <c r="CC45" s="64">
        <v>8260.4928</v>
      </c>
      <c r="CD45" s="64">
        <v>3773.3724999999999</v>
      </c>
      <c r="CE45" s="64">
        <v>11419.890799999999</v>
      </c>
      <c r="CF45" s="64">
        <v>1983.6851999999999</v>
      </c>
      <c r="CG45" s="64">
        <v>18505.054</v>
      </c>
      <c r="CH45" s="64">
        <v>6004.0720000000001</v>
      </c>
      <c r="CI45" s="64">
        <v>3805.6152000000002</v>
      </c>
      <c r="CJ45" s="64">
        <v>1041.6931</v>
      </c>
    </row>
    <row r="46" spans="1:88" x14ac:dyDescent="0.2">
      <c r="D46" s="54">
        <v>44545.8125</v>
      </c>
      <c r="E46" s="64">
        <v>6590.7993999999999</v>
      </c>
      <c r="F46" s="64">
        <v>4076.4335000000001</v>
      </c>
      <c r="G46" s="64"/>
      <c r="H46" s="64"/>
      <c r="I46" s="64">
        <v>24246.2166</v>
      </c>
      <c r="J46" s="64">
        <v>8472.8300999999992</v>
      </c>
      <c r="K46" s="64">
        <v>1588.0957000000001</v>
      </c>
      <c r="L46" s="64">
        <v>835.94050000000004</v>
      </c>
      <c r="M46" s="64">
        <v>18762.769400000001</v>
      </c>
      <c r="N46" s="64">
        <v>4834.8362999999999</v>
      </c>
      <c r="O46" s="64"/>
      <c r="P46" s="64"/>
      <c r="Q46" s="64">
        <v>107.56659999999999</v>
      </c>
      <c r="R46" s="64">
        <v>6.9621000000000004</v>
      </c>
      <c r="S46" s="64">
        <v>86.5471</v>
      </c>
      <c r="T46" s="64">
        <v>50.800699999999999</v>
      </c>
      <c r="U46" s="64">
        <v>767.49679999984801</v>
      </c>
      <c r="V46" s="64">
        <v>275.97330000018701</v>
      </c>
      <c r="W46" s="64">
        <v>15821.191999996599</v>
      </c>
      <c r="X46" s="64">
        <v>6277.7234000027602</v>
      </c>
      <c r="Y46" s="64">
        <v>2451.62560000137</v>
      </c>
      <c r="Z46" s="64">
        <v>906.983500000346</v>
      </c>
      <c r="AA46" s="64">
        <v>11928.3015000043</v>
      </c>
      <c r="AB46" s="64">
        <v>3500.2698666654701</v>
      </c>
      <c r="AC46" s="64">
        <v>8991.5101000060804</v>
      </c>
      <c r="AD46" s="64">
        <v>1914.14430000016</v>
      </c>
      <c r="AE46" s="64">
        <v>10350.8679000058</v>
      </c>
      <c r="AF46" s="64">
        <v>4745.0283000006102</v>
      </c>
      <c r="AG46" s="64">
        <v>36535.618900012603</v>
      </c>
      <c r="AH46" s="64">
        <v>8171.3133999966503</v>
      </c>
      <c r="AI46" s="64">
        <v>10577.4811000029</v>
      </c>
      <c r="AJ46" s="64">
        <v>2658.04209999977</v>
      </c>
      <c r="AK46" s="64">
        <v>4120.5591999996004</v>
      </c>
      <c r="AL46" s="64">
        <v>846.11739999968597</v>
      </c>
      <c r="AM46" s="64">
        <v>3102.0250999990699</v>
      </c>
      <c r="AN46" s="64">
        <v>1448.24159999941</v>
      </c>
      <c r="AO46" s="64">
        <v>12865.6547000022</v>
      </c>
      <c r="AP46" s="64">
        <v>3380.0233999981501</v>
      </c>
      <c r="AQ46" s="64">
        <v>3871.0151999991899</v>
      </c>
      <c r="AR46" s="64">
        <v>3780.2407000007202</v>
      </c>
      <c r="AS46" s="64">
        <v>27409.882800011801</v>
      </c>
      <c r="AT46" s="64">
        <v>7598.3927999962098</v>
      </c>
      <c r="AU46" s="64">
        <v>18962.024299993001</v>
      </c>
      <c r="AV46" s="64">
        <v>4077.67440000018</v>
      </c>
      <c r="AW46" s="64">
        <v>826.23580000007701</v>
      </c>
      <c r="AX46" s="64">
        <v>431.88849999988503</v>
      </c>
      <c r="AY46" s="64">
        <v>5.0173999999987799</v>
      </c>
      <c r="AZ46" s="64">
        <v>0.41659999999980202</v>
      </c>
      <c r="BA46" s="64">
        <v>7741.6433999974997</v>
      </c>
      <c r="BB46" s="64">
        <v>3837.8455999991602</v>
      </c>
      <c r="BC46" s="64">
        <v>647.61300000003303</v>
      </c>
      <c r="BD46" s="64">
        <v>478.29720000007597</v>
      </c>
      <c r="BE46" s="64">
        <v>3650.9502999981601</v>
      </c>
      <c r="BF46" s="64">
        <v>1145.1475999991301</v>
      </c>
      <c r="BG46" s="64">
        <v>22348.922900005098</v>
      </c>
      <c r="BH46" s="64">
        <v>6731.8750999993099</v>
      </c>
      <c r="BI46" s="64">
        <v>12017.659099995</v>
      </c>
      <c r="BJ46" s="64">
        <v>3178.4329999986198</v>
      </c>
      <c r="BK46" s="64">
        <v>7271.1200999965304</v>
      </c>
      <c r="BL46" s="64">
        <v>1984.27569999973</v>
      </c>
      <c r="BM46" s="64">
        <v>2570.5909000000202</v>
      </c>
      <c r="BN46" s="64">
        <v>839.60930000030396</v>
      </c>
      <c r="BO46" s="64">
        <v>10567.969199994501</v>
      </c>
      <c r="BP46" s="64">
        <v>5441.6991000011903</v>
      </c>
      <c r="BQ46" s="64">
        <v>1114.3478</v>
      </c>
      <c r="BR46" s="64">
        <v>348.36020000000002</v>
      </c>
      <c r="BS46" s="64">
        <v>4580.2668000000003</v>
      </c>
      <c r="BT46" s="64">
        <v>1116.1357</v>
      </c>
      <c r="BU46" s="64">
        <v>6126.4754999999996</v>
      </c>
      <c r="BV46" s="64">
        <v>1787.7571</v>
      </c>
      <c r="BW46" s="64">
        <v>14833.1728</v>
      </c>
      <c r="BX46" s="64">
        <v>5509.2897000000003</v>
      </c>
      <c r="BY46" s="64">
        <v>1560.1678999999999</v>
      </c>
      <c r="BZ46" s="64">
        <v>427.41480000000001</v>
      </c>
      <c r="CA46" s="64">
        <v>106.7159</v>
      </c>
      <c r="CB46" s="64">
        <v>68.234999999999999</v>
      </c>
      <c r="CC46" s="64">
        <v>8260.5332999999991</v>
      </c>
      <c r="CD46" s="64">
        <v>3773.3850000000002</v>
      </c>
      <c r="CE46" s="64">
        <v>11419.9787</v>
      </c>
      <c r="CF46" s="64">
        <v>1983.6949999999999</v>
      </c>
      <c r="CG46" s="64">
        <v>18505.218400000002</v>
      </c>
      <c r="CH46" s="64">
        <v>6004.0959000000003</v>
      </c>
      <c r="CI46" s="64">
        <v>3805.6529</v>
      </c>
      <c r="CJ46" s="64">
        <v>1041.6994999999999</v>
      </c>
    </row>
    <row r="47" spans="1:88" x14ac:dyDescent="0.2">
      <c r="D47" s="54">
        <v>44545.833333333336</v>
      </c>
      <c r="E47" s="64">
        <v>6590.8110999999999</v>
      </c>
      <c r="F47" s="64">
        <v>4076.4432999999999</v>
      </c>
      <c r="G47" s="64"/>
      <c r="H47" s="64"/>
      <c r="I47" s="64">
        <v>24246.4738</v>
      </c>
      <c r="J47" s="64">
        <v>8472.8631999999998</v>
      </c>
      <c r="K47" s="64">
        <v>1588.1623999999999</v>
      </c>
      <c r="L47" s="64">
        <v>835.95209999999997</v>
      </c>
      <c r="M47" s="64">
        <v>18762.909800000001</v>
      </c>
      <c r="N47" s="64">
        <v>4834.8554999999997</v>
      </c>
      <c r="O47" s="64"/>
      <c r="P47" s="64"/>
      <c r="Q47" s="64">
        <v>107.56659999999999</v>
      </c>
      <c r="R47" s="64">
        <v>6.9621000000000004</v>
      </c>
      <c r="S47" s="64">
        <v>86.5471</v>
      </c>
      <c r="T47" s="64">
        <v>50.800699999999999</v>
      </c>
      <c r="U47" s="64">
        <v>767.49679999984801</v>
      </c>
      <c r="V47" s="64">
        <v>275.97330000018701</v>
      </c>
      <c r="W47" s="64">
        <v>15821.320399996601</v>
      </c>
      <c r="X47" s="64">
        <v>6277.76110000276</v>
      </c>
      <c r="Y47" s="64">
        <v>2451.6370000013699</v>
      </c>
      <c r="Z47" s="64">
        <v>906.98890000034601</v>
      </c>
      <c r="AA47" s="64">
        <v>11928.3519666709</v>
      </c>
      <c r="AB47" s="64">
        <v>3500.2801333321399</v>
      </c>
      <c r="AC47" s="64">
        <v>8991.6893000060809</v>
      </c>
      <c r="AD47" s="64">
        <v>1914.16950000016</v>
      </c>
      <c r="AE47" s="64">
        <v>10350.9685000058</v>
      </c>
      <c r="AF47" s="64">
        <v>4745.0578000006099</v>
      </c>
      <c r="AG47" s="64">
        <v>36535.796100012602</v>
      </c>
      <c r="AH47" s="64">
        <v>8171.3366999966502</v>
      </c>
      <c r="AI47" s="64">
        <v>10577.7072000029</v>
      </c>
      <c r="AJ47" s="64">
        <v>2658.0780999997701</v>
      </c>
      <c r="AK47" s="64">
        <v>4120.6686999996</v>
      </c>
      <c r="AL47" s="64">
        <v>846.13039999968601</v>
      </c>
      <c r="AM47" s="64">
        <v>3102.2006999990699</v>
      </c>
      <c r="AN47" s="64">
        <v>1448.30889999941</v>
      </c>
      <c r="AO47" s="64">
        <v>12865.762100002201</v>
      </c>
      <c r="AP47" s="64">
        <v>3380.03909999815</v>
      </c>
      <c r="AQ47" s="64">
        <v>3871.05299999919</v>
      </c>
      <c r="AR47" s="64">
        <v>3780.2744000007201</v>
      </c>
      <c r="AS47" s="64">
        <v>27410.121500011799</v>
      </c>
      <c r="AT47" s="64">
        <v>7598.42169999621</v>
      </c>
      <c r="AU47" s="64">
        <v>18962.104699993</v>
      </c>
      <c r="AV47" s="64">
        <v>4077.6828000001801</v>
      </c>
      <c r="AW47" s="64">
        <v>826.23580000007701</v>
      </c>
      <c r="AX47" s="64">
        <v>431.88849999988503</v>
      </c>
      <c r="AY47" s="64">
        <v>5.0531999999987898</v>
      </c>
      <c r="AZ47" s="64">
        <v>0.41819999999980301</v>
      </c>
      <c r="BA47" s="64">
        <v>7741.6890999974903</v>
      </c>
      <c r="BB47" s="64">
        <v>3837.85269999916</v>
      </c>
      <c r="BC47" s="64">
        <v>647.70230000003301</v>
      </c>
      <c r="BD47" s="64">
        <v>478.335600000076</v>
      </c>
      <c r="BE47" s="64">
        <v>3651.04109999816</v>
      </c>
      <c r="BF47" s="64">
        <v>1145.1647999991301</v>
      </c>
      <c r="BG47" s="64">
        <v>22349.0598000051</v>
      </c>
      <c r="BH47" s="64">
        <v>6731.9183999993102</v>
      </c>
      <c r="BI47" s="64">
        <v>12017.750999995</v>
      </c>
      <c r="BJ47" s="64">
        <v>3178.45239999862</v>
      </c>
      <c r="BK47" s="64">
        <v>7271.1867999965298</v>
      </c>
      <c r="BL47" s="64">
        <v>1984.29199999973</v>
      </c>
      <c r="BM47" s="64">
        <v>2570.6382000000199</v>
      </c>
      <c r="BN47" s="64">
        <v>839.61940000030404</v>
      </c>
      <c r="BO47" s="64">
        <v>10568.0184999945</v>
      </c>
      <c r="BP47" s="64">
        <v>5441.7025000011899</v>
      </c>
      <c r="BQ47" s="64">
        <v>1114.3554999999999</v>
      </c>
      <c r="BR47" s="64">
        <v>348.3614</v>
      </c>
      <c r="BS47" s="64">
        <v>4580.38</v>
      </c>
      <c r="BT47" s="64">
        <v>1116.1541</v>
      </c>
      <c r="BU47" s="64">
        <v>6126.6211000000003</v>
      </c>
      <c r="BV47" s="64">
        <v>1787.7841000000001</v>
      </c>
      <c r="BW47" s="64">
        <v>14833.2228</v>
      </c>
      <c r="BX47" s="64">
        <v>5509.2981</v>
      </c>
      <c r="BY47" s="64">
        <v>1560.2722000000001</v>
      </c>
      <c r="BZ47" s="64">
        <v>427.43439999999998</v>
      </c>
      <c r="CA47" s="64">
        <v>106.71729999999999</v>
      </c>
      <c r="CB47" s="64">
        <v>68.236500000000007</v>
      </c>
      <c r="CC47" s="64">
        <v>8260.5730999999996</v>
      </c>
      <c r="CD47" s="64">
        <v>3773.3971999999999</v>
      </c>
      <c r="CE47" s="64">
        <v>11420.063899999999</v>
      </c>
      <c r="CF47" s="64">
        <v>1983.7035000000001</v>
      </c>
      <c r="CG47" s="64">
        <v>18505.385999999999</v>
      </c>
      <c r="CH47" s="64">
        <v>6004.1197000000002</v>
      </c>
      <c r="CI47" s="64">
        <v>3805.6909000000001</v>
      </c>
      <c r="CJ47" s="64">
        <v>1041.7057</v>
      </c>
    </row>
    <row r="48" spans="1:88" x14ac:dyDescent="0.2">
      <c r="D48" s="54">
        <v>44545.854166666664</v>
      </c>
      <c r="E48" s="64">
        <v>6590.8229000000001</v>
      </c>
      <c r="F48" s="64">
        <v>4076.4526999999998</v>
      </c>
      <c r="G48" s="64"/>
      <c r="H48" s="64"/>
      <c r="I48" s="64">
        <v>24246.704699999998</v>
      </c>
      <c r="J48" s="64">
        <v>8472.8942999999999</v>
      </c>
      <c r="K48" s="64">
        <v>1588.2295999999999</v>
      </c>
      <c r="L48" s="64">
        <v>835.96289999999999</v>
      </c>
      <c r="M48" s="64">
        <v>18763.0373</v>
      </c>
      <c r="N48" s="64">
        <v>4834.8770999999997</v>
      </c>
      <c r="O48" s="64"/>
      <c r="P48" s="64"/>
      <c r="Q48" s="64">
        <v>107.56659999999999</v>
      </c>
      <c r="R48" s="64">
        <v>6.9621000000000004</v>
      </c>
      <c r="S48" s="64">
        <v>86.5471</v>
      </c>
      <c r="T48" s="64">
        <v>50.800699999999999</v>
      </c>
      <c r="U48" s="64">
        <v>767.49679999984801</v>
      </c>
      <c r="V48" s="64">
        <v>275.97330000018701</v>
      </c>
      <c r="W48" s="64">
        <v>15821.442299996599</v>
      </c>
      <c r="X48" s="64">
        <v>6277.7977000027604</v>
      </c>
      <c r="Y48" s="64">
        <v>2451.64810000137</v>
      </c>
      <c r="Z48" s="64">
        <v>906.99410000034595</v>
      </c>
      <c r="AA48" s="64">
        <v>11928.397633337599</v>
      </c>
      <c r="AB48" s="64">
        <v>3500.2878666654701</v>
      </c>
      <c r="AC48" s="64">
        <v>8991.8664000060799</v>
      </c>
      <c r="AD48" s="64">
        <v>1914.19430000016</v>
      </c>
      <c r="AE48" s="64">
        <v>10351.068900005799</v>
      </c>
      <c r="AF48" s="64">
        <v>4745.0873000006004</v>
      </c>
      <c r="AG48" s="64">
        <v>36535.967000012599</v>
      </c>
      <c r="AH48" s="64">
        <v>8171.3596999966503</v>
      </c>
      <c r="AI48" s="64">
        <v>10577.9274000029</v>
      </c>
      <c r="AJ48" s="64">
        <v>2658.1129999997702</v>
      </c>
      <c r="AK48" s="64">
        <v>4120.7765999996</v>
      </c>
      <c r="AL48" s="64">
        <v>846.143099999686</v>
      </c>
      <c r="AM48" s="64">
        <v>3102.37859999907</v>
      </c>
      <c r="AN48" s="64">
        <v>1448.3777999994099</v>
      </c>
      <c r="AO48" s="64">
        <v>12865.868300002199</v>
      </c>
      <c r="AP48" s="64">
        <v>3380.0549999981499</v>
      </c>
      <c r="AQ48" s="64">
        <v>3871.0914999991901</v>
      </c>
      <c r="AR48" s="64">
        <v>3780.3093000007202</v>
      </c>
      <c r="AS48" s="64">
        <v>27410.357900011801</v>
      </c>
      <c r="AT48" s="64">
        <v>7598.4503999962099</v>
      </c>
      <c r="AU48" s="64">
        <v>18962.185299993002</v>
      </c>
      <c r="AV48" s="64">
        <v>4077.6912000001798</v>
      </c>
      <c r="AW48" s="64">
        <v>826.23580000007701</v>
      </c>
      <c r="AX48" s="64">
        <v>431.88849999988503</v>
      </c>
      <c r="AY48" s="64">
        <v>5.0889999999987996</v>
      </c>
      <c r="AZ48" s="64">
        <v>0.419799999999804</v>
      </c>
      <c r="BA48" s="64">
        <v>7741.7363999974996</v>
      </c>
      <c r="BB48" s="64">
        <v>3837.85989999916</v>
      </c>
      <c r="BC48" s="64">
        <v>647.79160000003299</v>
      </c>
      <c r="BD48" s="64">
        <v>478.373400000076</v>
      </c>
      <c r="BE48" s="64">
        <v>3651.1294999981601</v>
      </c>
      <c r="BF48" s="64">
        <v>1145.1818999991301</v>
      </c>
      <c r="BG48" s="64">
        <v>22349.197800005099</v>
      </c>
      <c r="BH48" s="64">
        <v>6731.9576999993096</v>
      </c>
      <c r="BI48" s="64">
        <v>12017.841799995</v>
      </c>
      <c r="BJ48" s="64">
        <v>3178.4699999986201</v>
      </c>
      <c r="BK48" s="64">
        <v>7271.2516999965301</v>
      </c>
      <c r="BL48" s="64">
        <v>1984.30729999973</v>
      </c>
      <c r="BM48" s="64">
        <v>2570.6854000000199</v>
      </c>
      <c r="BN48" s="64">
        <v>839.62830000030397</v>
      </c>
      <c r="BO48" s="64">
        <v>10568.074899994501</v>
      </c>
      <c r="BP48" s="64">
        <v>5441.7053000011902</v>
      </c>
      <c r="BQ48" s="64">
        <v>1114.3633</v>
      </c>
      <c r="BR48" s="64">
        <v>348.36259999999999</v>
      </c>
      <c r="BS48" s="64">
        <v>4580.4939999999997</v>
      </c>
      <c r="BT48" s="64">
        <v>1116.172</v>
      </c>
      <c r="BU48" s="64">
        <v>6126.7686000000003</v>
      </c>
      <c r="BV48" s="64">
        <v>1787.8105</v>
      </c>
      <c r="BW48" s="64">
        <v>14833.272199999999</v>
      </c>
      <c r="BX48" s="64">
        <v>5509.3068000000003</v>
      </c>
      <c r="BY48" s="64">
        <v>1560.3777</v>
      </c>
      <c r="BZ48" s="64">
        <v>427.45370000000003</v>
      </c>
      <c r="CA48" s="64">
        <v>106.7186</v>
      </c>
      <c r="CB48" s="64">
        <v>68.237799999999993</v>
      </c>
      <c r="CC48" s="64">
        <v>8260.6133000000009</v>
      </c>
      <c r="CD48" s="64">
        <v>3773.4103</v>
      </c>
      <c r="CE48" s="64">
        <v>11420.148300000001</v>
      </c>
      <c r="CF48" s="64">
        <v>1983.7125000000001</v>
      </c>
      <c r="CG48" s="64">
        <v>18505.5553</v>
      </c>
      <c r="CH48" s="64">
        <v>6004.1433999999999</v>
      </c>
      <c r="CI48" s="64">
        <v>3805.7314000000001</v>
      </c>
      <c r="CJ48" s="64">
        <v>1041.7116000000001</v>
      </c>
    </row>
    <row r="49" spans="4:88" x14ac:dyDescent="0.2">
      <c r="D49" s="54">
        <v>44545.875</v>
      </c>
      <c r="E49" s="64">
        <v>6590.8347000000003</v>
      </c>
      <c r="F49" s="64">
        <v>4076.4623999999999</v>
      </c>
      <c r="G49" s="64"/>
      <c r="H49" s="64"/>
      <c r="I49" s="64">
        <v>24246.958699999999</v>
      </c>
      <c r="J49" s="64">
        <v>8472.9272000000001</v>
      </c>
      <c r="K49" s="64">
        <v>1588.2963999999999</v>
      </c>
      <c r="L49" s="64">
        <v>835.97550000000001</v>
      </c>
      <c r="M49" s="64">
        <v>18763.177599999999</v>
      </c>
      <c r="N49" s="64">
        <v>4834.8963999999996</v>
      </c>
      <c r="O49" s="64"/>
      <c r="P49" s="64"/>
      <c r="Q49" s="64">
        <v>107.56659999999999</v>
      </c>
      <c r="R49" s="64">
        <v>6.9621000000000004</v>
      </c>
      <c r="S49" s="64">
        <v>86.5471</v>
      </c>
      <c r="T49" s="64">
        <v>50.800699999999999</v>
      </c>
      <c r="U49" s="64">
        <v>767.49679999984801</v>
      </c>
      <c r="V49" s="64">
        <v>275.97330000018701</v>
      </c>
      <c r="W49" s="64">
        <v>15821.558299996601</v>
      </c>
      <c r="X49" s="64">
        <v>6277.8320000027597</v>
      </c>
      <c r="Y49" s="64">
        <v>2451.65930000137</v>
      </c>
      <c r="Z49" s="64">
        <v>906.99920000034604</v>
      </c>
      <c r="AA49" s="64">
        <v>11928.443233337601</v>
      </c>
      <c r="AB49" s="64">
        <v>3500.29546666547</v>
      </c>
      <c r="AC49" s="64">
        <v>8992.0420000060803</v>
      </c>
      <c r="AD49" s="64">
        <v>1914.2189000001599</v>
      </c>
      <c r="AE49" s="64">
        <v>10351.1676000058</v>
      </c>
      <c r="AF49" s="64">
        <v>4745.1166000006097</v>
      </c>
      <c r="AG49" s="64">
        <v>36536.138000012601</v>
      </c>
      <c r="AH49" s="64">
        <v>8171.3825999966502</v>
      </c>
      <c r="AI49" s="64">
        <v>10578.147200002901</v>
      </c>
      <c r="AJ49" s="64">
        <v>2658.14799999977</v>
      </c>
      <c r="AK49" s="64">
        <v>4120.8857999995998</v>
      </c>
      <c r="AL49" s="64">
        <v>846.155799999686</v>
      </c>
      <c r="AM49" s="64">
        <v>3102.5501999990702</v>
      </c>
      <c r="AN49" s="64">
        <v>1448.44469999941</v>
      </c>
      <c r="AO49" s="64">
        <v>12865.974600002201</v>
      </c>
      <c r="AP49" s="64">
        <v>3380.0705999981501</v>
      </c>
      <c r="AQ49" s="64">
        <v>3871.1302999991899</v>
      </c>
      <c r="AR49" s="64">
        <v>3780.3441000007201</v>
      </c>
      <c r="AS49" s="64">
        <v>27410.594300011799</v>
      </c>
      <c r="AT49" s="64">
        <v>7598.4794999962096</v>
      </c>
      <c r="AU49" s="64">
        <v>18962.264899992999</v>
      </c>
      <c r="AV49" s="64">
        <v>4077.6991000001799</v>
      </c>
      <c r="AW49" s="64">
        <v>826.23580000007701</v>
      </c>
      <c r="AX49" s="64">
        <v>431.88849999988503</v>
      </c>
      <c r="AY49" s="64">
        <v>5.1239999999988299</v>
      </c>
      <c r="AZ49" s="64">
        <v>0.42119999999980501</v>
      </c>
      <c r="BA49" s="64">
        <v>7741.7806999975001</v>
      </c>
      <c r="BB49" s="64">
        <v>3837.8664999991602</v>
      </c>
      <c r="BC49" s="64">
        <v>647.87940000003402</v>
      </c>
      <c r="BD49" s="64">
        <v>478.41050000007601</v>
      </c>
      <c r="BE49" s="64">
        <v>3651.2215999981599</v>
      </c>
      <c r="BF49" s="64">
        <v>1145.1980999991299</v>
      </c>
      <c r="BG49" s="64">
        <v>22349.324400005102</v>
      </c>
      <c r="BH49" s="64">
        <v>6731.98709999931</v>
      </c>
      <c r="BI49" s="64">
        <v>12017.931399995001</v>
      </c>
      <c r="BJ49" s="64">
        <v>3178.4866999986202</v>
      </c>
      <c r="BK49" s="64">
        <v>7271.3169999965303</v>
      </c>
      <c r="BL49" s="64">
        <v>1984.32179999973</v>
      </c>
      <c r="BM49" s="64">
        <v>2570.7307000000201</v>
      </c>
      <c r="BN49" s="64">
        <v>839.63660000030404</v>
      </c>
      <c r="BO49" s="64">
        <v>10568.1250999945</v>
      </c>
      <c r="BP49" s="64">
        <v>5441.7068000011895</v>
      </c>
      <c r="BQ49" s="64">
        <v>1114.3712</v>
      </c>
      <c r="BR49" s="64">
        <v>348.36369999999999</v>
      </c>
      <c r="BS49" s="64">
        <v>4580.6104999999998</v>
      </c>
      <c r="BT49" s="64">
        <v>1116.1899000000001</v>
      </c>
      <c r="BU49" s="64">
        <v>6126.9159</v>
      </c>
      <c r="BV49" s="64">
        <v>1787.8364999999999</v>
      </c>
      <c r="BW49" s="64">
        <v>14833.322200000001</v>
      </c>
      <c r="BX49" s="64">
        <v>5509.3153000000002</v>
      </c>
      <c r="BY49" s="64">
        <v>1560.4858999999999</v>
      </c>
      <c r="BZ49" s="64">
        <v>427.47309999999999</v>
      </c>
      <c r="CA49" s="64">
        <v>106.72</v>
      </c>
      <c r="CB49" s="64">
        <v>68.2393</v>
      </c>
      <c r="CC49" s="64">
        <v>8260.6543000000001</v>
      </c>
      <c r="CD49" s="64">
        <v>3773.4234000000001</v>
      </c>
      <c r="CE49" s="64">
        <v>11420.231299999999</v>
      </c>
      <c r="CF49" s="64">
        <v>1983.722</v>
      </c>
      <c r="CG49" s="64">
        <v>18505.722099999999</v>
      </c>
      <c r="CH49" s="64">
        <v>6004.1678000000002</v>
      </c>
      <c r="CI49" s="64">
        <v>3805.7741000000001</v>
      </c>
      <c r="CJ49" s="64">
        <v>1041.7175999999999</v>
      </c>
    </row>
    <row r="50" spans="4:88" x14ac:dyDescent="0.2">
      <c r="D50" s="54">
        <v>44545.895833333336</v>
      </c>
      <c r="E50" s="64">
        <v>6590.8464999999997</v>
      </c>
      <c r="F50" s="64">
        <v>4076.4719</v>
      </c>
      <c r="G50" s="64"/>
      <c r="H50" s="64"/>
      <c r="I50" s="64">
        <v>24247.272300000001</v>
      </c>
      <c r="J50" s="64">
        <v>8472.9655999999995</v>
      </c>
      <c r="K50" s="64">
        <v>1588.3624</v>
      </c>
      <c r="L50" s="64">
        <v>835.9873</v>
      </c>
      <c r="M50" s="64">
        <v>18763.320299999999</v>
      </c>
      <c r="N50" s="64">
        <v>4834.9156000000003</v>
      </c>
      <c r="O50" s="64"/>
      <c r="P50" s="64"/>
      <c r="Q50" s="64">
        <v>107.56659999999999</v>
      </c>
      <c r="R50" s="64">
        <v>6.9621000000000004</v>
      </c>
      <c r="S50" s="64">
        <v>86.5471</v>
      </c>
      <c r="T50" s="64">
        <v>50.800699999999999</v>
      </c>
      <c r="U50" s="64">
        <v>767.49679999984801</v>
      </c>
      <c r="V50" s="64">
        <v>275.97330000018701</v>
      </c>
      <c r="W50" s="64">
        <v>15821.6707999966</v>
      </c>
      <c r="X50" s="64">
        <v>6277.86180000276</v>
      </c>
      <c r="Y50" s="64">
        <v>2451.6702000013702</v>
      </c>
      <c r="Z50" s="64">
        <v>907.00450000034596</v>
      </c>
      <c r="AA50" s="64">
        <v>11928.4905000043</v>
      </c>
      <c r="AB50" s="64">
        <v>3500.3034666654698</v>
      </c>
      <c r="AC50" s="64">
        <v>8992.2179000060805</v>
      </c>
      <c r="AD50" s="64">
        <v>1914.24320000016</v>
      </c>
      <c r="AE50" s="64">
        <v>10351.2671000058</v>
      </c>
      <c r="AF50" s="64">
        <v>4745.1459000006098</v>
      </c>
      <c r="AG50" s="64">
        <v>36536.305000012602</v>
      </c>
      <c r="AH50" s="64">
        <v>8171.4049999966501</v>
      </c>
      <c r="AI50" s="64">
        <v>10578.365800002901</v>
      </c>
      <c r="AJ50" s="64">
        <v>2658.1827999997699</v>
      </c>
      <c r="AK50" s="64">
        <v>4120.9928999996</v>
      </c>
      <c r="AL50" s="64">
        <v>846.16819999968595</v>
      </c>
      <c r="AM50" s="64">
        <v>3102.7205999990701</v>
      </c>
      <c r="AN50" s="64">
        <v>1448.51149999941</v>
      </c>
      <c r="AO50" s="64">
        <v>12866.0778000022</v>
      </c>
      <c r="AP50" s="64">
        <v>3380.08649999815</v>
      </c>
      <c r="AQ50" s="64">
        <v>3871.16899999919</v>
      </c>
      <c r="AR50" s="64">
        <v>3780.3781000007202</v>
      </c>
      <c r="AS50" s="64">
        <v>27410.830400011801</v>
      </c>
      <c r="AT50" s="64">
        <v>7598.5079999962099</v>
      </c>
      <c r="AU50" s="64">
        <v>18962.345499993</v>
      </c>
      <c r="AV50" s="64">
        <v>4077.7074000001799</v>
      </c>
      <c r="AW50" s="64">
        <v>826.23580000007701</v>
      </c>
      <c r="AX50" s="64">
        <v>431.88849999988503</v>
      </c>
      <c r="AY50" s="64">
        <v>5.1580999999988499</v>
      </c>
      <c r="AZ50" s="64">
        <v>0.42289999999980699</v>
      </c>
      <c r="BA50" s="64">
        <v>7741.8560999974998</v>
      </c>
      <c r="BB50" s="64">
        <v>3837.8891999991602</v>
      </c>
      <c r="BC50" s="64">
        <v>647.96560000003399</v>
      </c>
      <c r="BD50" s="64">
        <v>478.44730000007598</v>
      </c>
      <c r="BE50" s="64">
        <v>3651.3151999981601</v>
      </c>
      <c r="BF50" s="64">
        <v>1145.21409999913</v>
      </c>
      <c r="BG50" s="64">
        <v>22349.448000005101</v>
      </c>
      <c r="BH50" s="64">
        <v>6732.0155999993103</v>
      </c>
      <c r="BI50" s="64">
        <v>12018.022299995</v>
      </c>
      <c r="BJ50" s="64">
        <v>3178.5031999986199</v>
      </c>
      <c r="BK50" s="64">
        <v>7271.3787999965298</v>
      </c>
      <c r="BL50" s="64">
        <v>1984.3358999997299</v>
      </c>
      <c r="BM50" s="64">
        <v>2570.7757000000202</v>
      </c>
      <c r="BN50" s="64">
        <v>839.64490000030401</v>
      </c>
      <c r="BO50" s="64">
        <v>10568.173699994501</v>
      </c>
      <c r="BP50" s="64">
        <v>5441.7085000011903</v>
      </c>
      <c r="BQ50" s="64">
        <v>1114.3793000000001</v>
      </c>
      <c r="BR50" s="64">
        <v>348.36470000000003</v>
      </c>
      <c r="BS50" s="64">
        <v>4580.7278999999999</v>
      </c>
      <c r="BT50" s="64">
        <v>1116.2080000000001</v>
      </c>
      <c r="BU50" s="64">
        <v>6127.0613999999996</v>
      </c>
      <c r="BV50" s="64">
        <v>1787.8619000000001</v>
      </c>
      <c r="BW50" s="64">
        <v>14833.3704</v>
      </c>
      <c r="BX50" s="64">
        <v>5509.3235000000004</v>
      </c>
      <c r="BY50" s="64">
        <v>1560.5895</v>
      </c>
      <c r="BZ50" s="64">
        <v>427.49189999999999</v>
      </c>
      <c r="CA50" s="64">
        <v>106.7212</v>
      </c>
      <c r="CB50" s="64">
        <v>68.240499999999997</v>
      </c>
      <c r="CC50" s="64">
        <v>8260.6949999999997</v>
      </c>
      <c r="CD50" s="64">
        <v>3773.4362999999998</v>
      </c>
      <c r="CE50" s="64">
        <v>11420.321</v>
      </c>
      <c r="CF50" s="64">
        <v>1983.7322999999999</v>
      </c>
      <c r="CG50" s="64">
        <v>18505.722099999999</v>
      </c>
      <c r="CH50" s="64">
        <v>6004.1678000000002</v>
      </c>
      <c r="CI50" s="64">
        <v>3805.8153000000002</v>
      </c>
      <c r="CJ50" s="64">
        <v>1041.7231999999999</v>
      </c>
    </row>
    <row r="51" spans="4:88" x14ac:dyDescent="0.2">
      <c r="D51" s="54">
        <v>44545.916666666664</v>
      </c>
      <c r="E51" s="64">
        <v>6590.8581999999997</v>
      </c>
      <c r="F51" s="64">
        <v>4076.4816000000001</v>
      </c>
      <c r="G51" s="64"/>
      <c r="H51" s="64"/>
      <c r="I51" s="64">
        <v>24247.577000000001</v>
      </c>
      <c r="J51" s="64">
        <v>8473.0033999999996</v>
      </c>
      <c r="K51" s="64">
        <v>1588.3624</v>
      </c>
      <c r="L51" s="64">
        <v>835.9873</v>
      </c>
      <c r="M51" s="64">
        <v>18763.466400000001</v>
      </c>
      <c r="N51" s="64">
        <v>4834.9371000000001</v>
      </c>
      <c r="O51" s="64"/>
      <c r="P51" s="64"/>
      <c r="Q51" s="64">
        <v>107.56659999999999</v>
      </c>
      <c r="R51" s="64">
        <v>6.9621000000000004</v>
      </c>
      <c r="S51" s="64">
        <v>86.5471</v>
      </c>
      <c r="T51" s="64">
        <v>50.800699999999999</v>
      </c>
      <c r="U51" s="64">
        <v>767.49679999984801</v>
      </c>
      <c r="V51" s="64">
        <v>275.97330000018701</v>
      </c>
      <c r="W51" s="64">
        <v>15821.786399996599</v>
      </c>
      <c r="X51" s="64">
        <v>6277.8931000027596</v>
      </c>
      <c r="Y51" s="64">
        <v>2451.6815000013698</v>
      </c>
      <c r="Z51" s="64">
        <v>907.00990000034597</v>
      </c>
      <c r="AA51" s="64">
        <v>11928.535966670899</v>
      </c>
      <c r="AB51" s="64">
        <v>3500.3113333321398</v>
      </c>
      <c r="AC51" s="64">
        <v>8992.39210000608</v>
      </c>
      <c r="AD51" s="64">
        <v>1914.2672000001601</v>
      </c>
      <c r="AE51" s="64">
        <v>10351.367000005799</v>
      </c>
      <c r="AF51" s="64">
        <v>4745.1751000006097</v>
      </c>
      <c r="AG51" s="64">
        <v>36536.473800012602</v>
      </c>
      <c r="AH51" s="64">
        <v>8171.4267999966496</v>
      </c>
      <c r="AI51" s="64">
        <v>10578.5828000029</v>
      </c>
      <c r="AJ51" s="64">
        <v>2658.2177999997698</v>
      </c>
      <c r="AK51" s="64">
        <v>4121.0997999995998</v>
      </c>
      <c r="AL51" s="64">
        <v>846.18059999968602</v>
      </c>
      <c r="AM51" s="64">
        <v>3102.9105999990702</v>
      </c>
      <c r="AN51" s="64">
        <v>1448.5844999994099</v>
      </c>
      <c r="AO51" s="64">
        <v>12866.172900002201</v>
      </c>
      <c r="AP51" s="64">
        <v>3380.1016999981498</v>
      </c>
      <c r="AQ51" s="64">
        <v>3871.20589999919</v>
      </c>
      <c r="AR51" s="64">
        <v>3780.4098000007202</v>
      </c>
      <c r="AS51" s="64">
        <v>27411.0660000118</v>
      </c>
      <c r="AT51" s="64">
        <v>7598.5378999962104</v>
      </c>
      <c r="AU51" s="64">
        <v>18962.422999992999</v>
      </c>
      <c r="AV51" s="64">
        <v>4077.7154000001801</v>
      </c>
      <c r="AW51" s="64">
        <v>826.23580000007701</v>
      </c>
      <c r="AX51" s="64">
        <v>431.88849999988503</v>
      </c>
      <c r="AY51" s="64">
        <v>5.1914999999988698</v>
      </c>
      <c r="AZ51" s="64">
        <v>0.42449999999980798</v>
      </c>
      <c r="BA51" s="64">
        <v>7741.9387999974997</v>
      </c>
      <c r="BB51" s="64">
        <v>3837.9143999991602</v>
      </c>
      <c r="BC51" s="64">
        <v>648.05190000003404</v>
      </c>
      <c r="BD51" s="64">
        <v>478.48430000007602</v>
      </c>
      <c r="BE51" s="64">
        <v>3651.4099999981599</v>
      </c>
      <c r="BF51" s="64">
        <v>1145.23039999913</v>
      </c>
      <c r="BG51" s="64">
        <v>22349.5687000051</v>
      </c>
      <c r="BH51" s="64">
        <v>6732.0455999993101</v>
      </c>
      <c r="BI51" s="64">
        <v>12018.121399995</v>
      </c>
      <c r="BJ51" s="64">
        <v>3178.5214999986201</v>
      </c>
      <c r="BK51" s="64">
        <v>7271.44049999653</v>
      </c>
      <c r="BL51" s="64">
        <v>1984.3505999997301</v>
      </c>
      <c r="BM51" s="64">
        <v>2570.82060000002</v>
      </c>
      <c r="BN51" s="64">
        <v>839.65350000030401</v>
      </c>
      <c r="BO51" s="64">
        <v>10568.2190999945</v>
      </c>
      <c r="BP51" s="64">
        <v>5441.7101000011899</v>
      </c>
      <c r="BQ51" s="64">
        <v>1114.3793000000001</v>
      </c>
      <c r="BR51" s="64">
        <v>348.36470000000003</v>
      </c>
      <c r="BS51" s="64">
        <v>4580.7278999999999</v>
      </c>
      <c r="BT51" s="64">
        <v>1116.2080000000001</v>
      </c>
      <c r="BU51" s="64">
        <v>6127.0613999999996</v>
      </c>
      <c r="BV51" s="64">
        <v>1787.8619000000001</v>
      </c>
      <c r="BW51" s="64">
        <v>14833.420599999999</v>
      </c>
      <c r="BX51" s="64">
        <v>5509.3320000000003</v>
      </c>
      <c r="BY51" s="64">
        <v>1560.5895</v>
      </c>
      <c r="BZ51" s="64">
        <v>427.49189999999999</v>
      </c>
      <c r="CA51" s="64">
        <v>106.7225</v>
      </c>
      <c r="CB51" s="64">
        <v>68.241900000000001</v>
      </c>
      <c r="CC51" s="64">
        <v>8260.6949999999997</v>
      </c>
      <c r="CD51" s="64">
        <v>3773.4362999999998</v>
      </c>
      <c r="CE51" s="64">
        <v>11420.321</v>
      </c>
      <c r="CF51" s="64">
        <v>1983.7322999999999</v>
      </c>
      <c r="CG51" s="64">
        <v>18505.887599999998</v>
      </c>
      <c r="CH51" s="64">
        <v>6004.1917999999996</v>
      </c>
      <c r="CI51" s="64">
        <v>3805.8575999999998</v>
      </c>
      <c r="CJ51" s="64">
        <v>1041.7289000000001</v>
      </c>
    </row>
    <row r="52" spans="4:88" x14ac:dyDescent="0.2">
      <c r="D52" s="54">
        <v>44545.9375</v>
      </c>
      <c r="E52" s="64">
        <v>6590.8701000000001</v>
      </c>
      <c r="F52" s="64">
        <v>4076.4920999999999</v>
      </c>
      <c r="G52" s="64"/>
      <c r="H52" s="64"/>
      <c r="I52" s="64">
        <v>24247.8233</v>
      </c>
      <c r="J52" s="64">
        <v>8473.0367000000006</v>
      </c>
      <c r="K52" s="64">
        <v>1588.3624</v>
      </c>
      <c r="L52" s="64">
        <v>835.9873</v>
      </c>
      <c r="M52" s="64">
        <v>18763.614000000001</v>
      </c>
      <c r="N52" s="64">
        <v>4834.9574000000002</v>
      </c>
      <c r="O52" s="64"/>
      <c r="P52" s="64"/>
      <c r="Q52" s="64">
        <v>107.56659999999999</v>
      </c>
      <c r="R52" s="64">
        <v>6.9621000000000004</v>
      </c>
      <c r="S52" s="64">
        <v>86.5471</v>
      </c>
      <c r="T52" s="64">
        <v>50.800699999999999</v>
      </c>
      <c r="U52" s="64">
        <v>767.49679999984801</v>
      </c>
      <c r="V52" s="64">
        <v>275.97330000018701</v>
      </c>
      <c r="W52" s="64">
        <v>15821.900099996599</v>
      </c>
      <c r="X52" s="64">
        <v>6277.9271000027602</v>
      </c>
      <c r="Y52" s="64">
        <v>2451.6912000013699</v>
      </c>
      <c r="Z52" s="64">
        <v>907.01530000034597</v>
      </c>
      <c r="AA52" s="64">
        <v>11928.5821000043</v>
      </c>
      <c r="AB52" s="64">
        <v>3500.31973333214</v>
      </c>
      <c r="AC52" s="64">
        <v>8992.5597000060807</v>
      </c>
      <c r="AD52" s="64">
        <v>1914.2904000001599</v>
      </c>
      <c r="AE52" s="64">
        <v>10351.466300005801</v>
      </c>
      <c r="AF52" s="64">
        <v>4745.2046000006003</v>
      </c>
      <c r="AG52" s="64">
        <v>36536.637900012603</v>
      </c>
      <c r="AH52" s="64">
        <v>8171.4489999966499</v>
      </c>
      <c r="AI52" s="64">
        <v>10578.790900002899</v>
      </c>
      <c r="AJ52" s="64">
        <v>2658.2530999997698</v>
      </c>
      <c r="AK52" s="64">
        <v>4121.2047999996003</v>
      </c>
      <c r="AL52" s="64">
        <v>846.19259999968597</v>
      </c>
      <c r="AM52" s="64">
        <v>3103.1007999990702</v>
      </c>
      <c r="AN52" s="64">
        <v>1448.65829999941</v>
      </c>
      <c r="AO52" s="64">
        <v>12866.2655000022</v>
      </c>
      <c r="AP52" s="64">
        <v>3380.1177999981501</v>
      </c>
      <c r="AQ52" s="64">
        <v>3871.2426999991899</v>
      </c>
      <c r="AR52" s="64">
        <v>3780.4417000007202</v>
      </c>
      <c r="AS52" s="64">
        <v>27411.2927000118</v>
      </c>
      <c r="AT52" s="64">
        <v>7598.5671999962096</v>
      </c>
      <c r="AU52" s="64">
        <v>18962.499399993001</v>
      </c>
      <c r="AV52" s="64">
        <v>4077.7238000001798</v>
      </c>
      <c r="AW52" s="64">
        <v>826.23580000007701</v>
      </c>
      <c r="AX52" s="64">
        <v>431.88849999988503</v>
      </c>
      <c r="AY52" s="64">
        <v>5.2245999999988904</v>
      </c>
      <c r="AZ52" s="64">
        <v>0.42589999999980999</v>
      </c>
      <c r="BA52" s="64">
        <v>7742.0218999974904</v>
      </c>
      <c r="BB52" s="64">
        <v>3837.9395999991598</v>
      </c>
      <c r="BC52" s="64">
        <v>648.13830000003395</v>
      </c>
      <c r="BD52" s="64">
        <v>478.52230000007597</v>
      </c>
      <c r="BE52" s="64">
        <v>3651.4977999981602</v>
      </c>
      <c r="BF52" s="64">
        <v>1145.24749999913</v>
      </c>
      <c r="BG52" s="64">
        <v>22349.682500005099</v>
      </c>
      <c r="BH52" s="64">
        <v>6732.0758999993104</v>
      </c>
      <c r="BI52" s="64">
        <v>12018.219099995</v>
      </c>
      <c r="BJ52" s="64">
        <v>3178.53939999862</v>
      </c>
      <c r="BK52" s="64">
        <v>7271.5003999965302</v>
      </c>
      <c r="BL52" s="64">
        <v>1984.3649999997299</v>
      </c>
      <c r="BM52" s="64">
        <v>2570.86420000002</v>
      </c>
      <c r="BN52" s="64">
        <v>839.66220000030398</v>
      </c>
      <c r="BO52" s="64">
        <v>10568.2702999945</v>
      </c>
      <c r="BP52" s="64">
        <v>5441.7123000011898</v>
      </c>
      <c r="BQ52" s="64">
        <v>1114.3793000000001</v>
      </c>
      <c r="BR52" s="64">
        <v>348.36470000000003</v>
      </c>
      <c r="BS52" s="64">
        <v>4580.7278999999999</v>
      </c>
      <c r="BT52" s="64">
        <v>1116.2080000000001</v>
      </c>
      <c r="BU52" s="64">
        <v>6127.0613999999996</v>
      </c>
      <c r="BV52" s="64">
        <v>1787.8619000000001</v>
      </c>
      <c r="BW52" s="64">
        <v>14833.4727</v>
      </c>
      <c r="BX52" s="64">
        <v>5509.3407999999999</v>
      </c>
      <c r="BY52" s="64">
        <v>1560.5895</v>
      </c>
      <c r="BZ52" s="64">
        <v>427.49189999999999</v>
      </c>
      <c r="CA52" s="64">
        <v>106.7238</v>
      </c>
      <c r="CB52" s="64">
        <v>68.243200000000002</v>
      </c>
      <c r="CC52" s="64">
        <v>8260.6949999999997</v>
      </c>
      <c r="CD52" s="64">
        <v>3773.4362999999998</v>
      </c>
      <c r="CE52" s="64">
        <v>11420.321</v>
      </c>
      <c r="CF52" s="64">
        <v>1983.7322999999999</v>
      </c>
      <c r="CG52" s="64">
        <v>18505.887599999998</v>
      </c>
      <c r="CH52" s="64">
        <v>6004.1917999999996</v>
      </c>
      <c r="CI52" s="64">
        <v>3805.9004</v>
      </c>
      <c r="CJ52" s="64">
        <v>1041.7348</v>
      </c>
    </row>
    <row r="53" spans="4:88" x14ac:dyDescent="0.2">
      <c r="D53" s="54">
        <v>44545.958333333336</v>
      </c>
      <c r="E53" s="64">
        <v>6590.8819000000003</v>
      </c>
      <c r="F53" s="64">
        <v>4076.5021999999999</v>
      </c>
      <c r="G53" s="64"/>
      <c r="H53" s="64"/>
      <c r="I53" s="64">
        <v>24248.078600000001</v>
      </c>
      <c r="J53" s="64">
        <v>8473.0712999999996</v>
      </c>
      <c r="K53" s="64">
        <v>1588.3624</v>
      </c>
      <c r="L53" s="64">
        <v>835.9873</v>
      </c>
      <c r="M53" s="64">
        <v>18763.7605</v>
      </c>
      <c r="N53" s="64">
        <v>4834.9758000000002</v>
      </c>
      <c r="O53" s="64"/>
      <c r="P53" s="64"/>
      <c r="Q53" s="64">
        <v>107.56659999999999</v>
      </c>
      <c r="R53" s="64">
        <v>6.9621000000000004</v>
      </c>
      <c r="S53" s="64">
        <v>86.5471</v>
      </c>
      <c r="T53" s="64">
        <v>50.800699999999999</v>
      </c>
      <c r="U53" s="64">
        <v>767.49679999984801</v>
      </c>
      <c r="V53" s="64">
        <v>275.97330000018701</v>
      </c>
      <c r="W53" s="64">
        <v>15822.0097999966</v>
      </c>
      <c r="X53" s="64">
        <v>6277.9605000027605</v>
      </c>
      <c r="Y53" s="64">
        <v>2451.7003000013701</v>
      </c>
      <c r="Z53" s="64">
        <v>907.02050000034603</v>
      </c>
      <c r="AA53" s="64">
        <v>11928.628566670901</v>
      </c>
      <c r="AB53" s="64">
        <v>3500.32806666547</v>
      </c>
      <c r="AC53" s="64">
        <v>8992.7251000060805</v>
      </c>
      <c r="AD53" s="64">
        <v>1914.3139000001599</v>
      </c>
      <c r="AE53" s="64">
        <v>10351.5603000058</v>
      </c>
      <c r="AF53" s="64">
        <v>4745.2317000006096</v>
      </c>
      <c r="AG53" s="64">
        <v>36536.793500012602</v>
      </c>
      <c r="AH53" s="64">
        <v>8171.4707999966504</v>
      </c>
      <c r="AI53" s="64">
        <v>10578.9889000029</v>
      </c>
      <c r="AJ53" s="64">
        <v>2658.2879999997699</v>
      </c>
      <c r="AK53" s="64">
        <v>4121.3100999996004</v>
      </c>
      <c r="AL53" s="64">
        <v>846.20539999968605</v>
      </c>
      <c r="AM53" s="64">
        <v>3103.3005999990701</v>
      </c>
      <c r="AN53" s="64">
        <v>1448.7347999994099</v>
      </c>
      <c r="AO53" s="64">
        <v>12866.2655000022</v>
      </c>
      <c r="AP53" s="64">
        <v>3380.1177999981501</v>
      </c>
      <c r="AQ53" s="64">
        <v>3871.27939999919</v>
      </c>
      <c r="AR53" s="64">
        <v>3780.4736000007201</v>
      </c>
      <c r="AS53" s="64">
        <v>27411.516100011799</v>
      </c>
      <c r="AT53" s="64">
        <v>7598.5960999962099</v>
      </c>
      <c r="AU53" s="64">
        <v>18962.572499992999</v>
      </c>
      <c r="AV53" s="64">
        <v>4077.7317000001799</v>
      </c>
      <c r="AW53" s="64">
        <v>826.23580000007701</v>
      </c>
      <c r="AX53" s="64">
        <v>431.88849999988503</v>
      </c>
      <c r="AY53" s="64">
        <v>5.2582999999989202</v>
      </c>
      <c r="AZ53" s="64">
        <v>0.427299999999811</v>
      </c>
      <c r="BA53" s="64">
        <v>7742.1001999974997</v>
      </c>
      <c r="BB53" s="64">
        <v>3837.9644999991601</v>
      </c>
      <c r="BC53" s="64">
        <v>648.22430000003396</v>
      </c>
      <c r="BD53" s="64">
        <v>478.56030000007598</v>
      </c>
      <c r="BE53" s="64">
        <v>3651.5842999981601</v>
      </c>
      <c r="BF53" s="64">
        <v>1145.2642999991299</v>
      </c>
      <c r="BG53" s="64">
        <v>22349.788500005099</v>
      </c>
      <c r="BH53" s="64">
        <v>6732.1044999993101</v>
      </c>
      <c r="BI53" s="64">
        <v>12018.311999994999</v>
      </c>
      <c r="BJ53" s="64">
        <v>3178.5569999986201</v>
      </c>
      <c r="BK53" s="64">
        <v>7271.5597999965303</v>
      </c>
      <c r="BL53" s="64">
        <v>1984.37909999973</v>
      </c>
      <c r="BM53" s="64">
        <v>2570.9077000000202</v>
      </c>
      <c r="BN53" s="64">
        <v>839.67080000030398</v>
      </c>
      <c r="BO53" s="64">
        <v>10568.323399994501</v>
      </c>
      <c r="BP53" s="64">
        <v>5441.7144000011904</v>
      </c>
      <c r="BQ53" s="64">
        <v>1114.3793000000001</v>
      </c>
      <c r="BR53" s="64">
        <v>348.36470000000003</v>
      </c>
      <c r="BS53" s="64">
        <v>4580.7278999999999</v>
      </c>
      <c r="BT53" s="64">
        <v>1116.2080000000001</v>
      </c>
      <c r="BU53" s="64">
        <v>6127.0613999999996</v>
      </c>
      <c r="BV53" s="64">
        <v>1787.8619000000001</v>
      </c>
      <c r="BW53" s="64">
        <v>14833.5224</v>
      </c>
      <c r="BX53" s="64">
        <v>5509.3491999999997</v>
      </c>
      <c r="BY53" s="64">
        <v>1560.5895</v>
      </c>
      <c r="BZ53" s="64">
        <v>427.49189999999999</v>
      </c>
      <c r="CA53" s="64">
        <v>106.7251</v>
      </c>
      <c r="CB53" s="64">
        <v>68.244500000000002</v>
      </c>
      <c r="CC53" s="64">
        <v>8260.6949999999997</v>
      </c>
      <c r="CD53" s="64">
        <v>3773.4362999999998</v>
      </c>
      <c r="CE53" s="64">
        <v>11420.321</v>
      </c>
      <c r="CF53" s="64">
        <v>1983.7322999999999</v>
      </c>
      <c r="CG53" s="64">
        <v>18505.887599999998</v>
      </c>
      <c r="CH53" s="64">
        <v>6004.1917999999996</v>
      </c>
      <c r="CI53" s="64">
        <v>3805.9423999999999</v>
      </c>
      <c r="CJ53" s="64">
        <v>1041.7407000000001</v>
      </c>
    </row>
    <row r="54" spans="4:88" x14ac:dyDescent="0.2">
      <c r="D54" s="54">
        <v>44545.979166666664</v>
      </c>
      <c r="E54" s="64">
        <v>6590.8944000000001</v>
      </c>
      <c r="F54" s="64">
        <v>4076.5128</v>
      </c>
      <c r="G54" s="64"/>
      <c r="H54" s="64"/>
      <c r="I54" s="64">
        <v>24248.3969</v>
      </c>
      <c r="J54" s="64">
        <v>8473.1116999999995</v>
      </c>
      <c r="K54" s="64">
        <v>1588.3624</v>
      </c>
      <c r="L54" s="64">
        <v>835.9873</v>
      </c>
      <c r="M54" s="64">
        <v>18763.899300000001</v>
      </c>
      <c r="N54" s="64">
        <v>4834.9966999999997</v>
      </c>
      <c r="O54" s="64"/>
      <c r="P54" s="64"/>
      <c r="Q54" s="64">
        <v>107.56659999999999</v>
      </c>
      <c r="R54" s="64">
        <v>6.9621000000000004</v>
      </c>
      <c r="S54" s="64">
        <v>86.5471</v>
      </c>
      <c r="T54" s="64">
        <v>50.800699999999999</v>
      </c>
      <c r="U54" s="64">
        <v>767.49679999984801</v>
      </c>
      <c r="V54" s="64">
        <v>275.97330000018701</v>
      </c>
      <c r="W54" s="64">
        <v>15822.1229999966</v>
      </c>
      <c r="X54" s="64">
        <v>6277.9963000027601</v>
      </c>
      <c r="Y54" s="64">
        <v>2451.7103000013699</v>
      </c>
      <c r="Z54" s="64">
        <v>907.02600000034602</v>
      </c>
      <c r="AA54" s="64">
        <v>11928.673433337601</v>
      </c>
      <c r="AB54" s="64">
        <v>3500.3355999988098</v>
      </c>
      <c r="AC54" s="64">
        <v>8992.8843000060806</v>
      </c>
      <c r="AD54" s="64">
        <v>1914.3377000001601</v>
      </c>
      <c r="AE54" s="64">
        <v>10351.607800005801</v>
      </c>
      <c r="AF54" s="64">
        <v>4745.2385000006097</v>
      </c>
      <c r="AG54" s="64">
        <v>36536.940600012596</v>
      </c>
      <c r="AH54" s="64">
        <v>8171.4927999966503</v>
      </c>
      <c r="AI54" s="64">
        <v>10579.182900002899</v>
      </c>
      <c r="AJ54" s="64">
        <v>2658.32289999977</v>
      </c>
      <c r="AK54" s="64">
        <v>4121.4147999996003</v>
      </c>
      <c r="AL54" s="64">
        <v>846.218299999686</v>
      </c>
      <c r="AM54" s="64">
        <v>3103.48759999907</v>
      </c>
      <c r="AN54" s="64">
        <v>1448.8071999994099</v>
      </c>
      <c r="AO54" s="64">
        <v>12866.2655000022</v>
      </c>
      <c r="AP54" s="64">
        <v>3380.1177999981501</v>
      </c>
      <c r="AQ54" s="64">
        <v>3871.3142999991901</v>
      </c>
      <c r="AR54" s="64">
        <v>3780.5037000007201</v>
      </c>
      <c r="AS54" s="64">
        <v>27411.736200011801</v>
      </c>
      <c r="AT54" s="64">
        <v>7598.6248999962099</v>
      </c>
      <c r="AU54" s="64">
        <v>18962.647099992999</v>
      </c>
      <c r="AV54" s="64">
        <v>4077.7404000001802</v>
      </c>
      <c r="AW54" s="64">
        <v>826.23580000007701</v>
      </c>
      <c r="AX54" s="64">
        <v>431.88849999988503</v>
      </c>
      <c r="AY54" s="64">
        <v>5.2910999999989299</v>
      </c>
      <c r="AZ54" s="64">
        <v>0.42889999999981199</v>
      </c>
      <c r="BA54" s="64">
        <v>7742.1776999975</v>
      </c>
      <c r="BB54" s="64">
        <v>3837.9896999991602</v>
      </c>
      <c r="BC54" s="64">
        <v>648.30910000003405</v>
      </c>
      <c r="BD54" s="64">
        <v>478.59820000007602</v>
      </c>
      <c r="BE54" s="64">
        <v>3651.6681999981602</v>
      </c>
      <c r="BF54" s="64">
        <v>1145.28099999913</v>
      </c>
      <c r="BG54" s="64">
        <v>22349.8907000051</v>
      </c>
      <c r="BH54" s="64">
        <v>6732.1346999993102</v>
      </c>
      <c r="BI54" s="64">
        <v>12018.400499994999</v>
      </c>
      <c r="BJ54" s="64">
        <v>3178.5734999986198</v>
      </c>
      <c r="BK54" s="64">
        <v>7271.6157999965299</v>
      </c>
      <c r="BL54" s="64">
        <v>1984.39339999973</v>
      </c>
      <c r="BM54" s="64">
        <v>2570.9527000000198</v>
      </c>
      <c r="BN54" s="64">
        <v>839.67970000030402</v>
      </c>
      <c r="BO54" s="64">
        <v>10568.381199994499</v>
      </c>
      <c r="BP54" s="64">
        <v>5441.7166000011903</v>
      </c>
      <c r="BQ54" s="64">
        <v>1114.3793000000001</v>
      </c>
      <c r="BR54" s="64">
        <v>348.36470000000003</v>
      </c>
      <c r="BS54" s="64">
        <v>4580.7278999999999</v>
      </c>
      <c r="BT54" s="64">
        <v>1116.2080000000001</v>
      </c>
      <c r="BU54" s="64">
        <v>6127.0613999999996</v>
      </c>
      <c r="BV54" s="64">
        <v>1787.8619000000001</v>
      </c>
      <c r="BW54" s="64">
        <v>14833.573899999999</v>
      </c>
      <c r="BX54" s="64">
        <v>5509.3579</v>
      </c>
      <c r="BY54" s="64">
        <v>1560.5895</v>
      </c>
      <c r="BZ54" s="64">
        <v>427.49189999999999</v>
      </c>
      <c r="CA54" s="64">
        <v>106.72629999999999</v>
      </c>
      <c r="CB54" s="64">
        <v>68.245800000000003</v>
      </c>
      <c r="CC54" s="64">
        <v>8260.6949999999997</v>
      </c>
      <c r="CD54" s="64">
        <v>3773.4362999999998</v>
      </c>
      <c r="CE54" s="64">
        <v>11420.321</v>
      </c>
      <c r="CF54" s="64">
        <v>1983.7322999999999</v>
      </c>
      <c r="CG54" s="64">
        <v>18505.887599999998</v>
      </c>
      <c r="CH54" s="64">
        <v>6004.1917999999996</v>
      </c>
      <c r="CI54" s="64">
        <v>3805.989</v>
      </c>
      <c r="CJ54" s="64">
        <v>1041.7469000000001</v>
      </c>
    </row>
    <row r="55" spans="4:88" x14ac:dyDescent="0.2">
      <c r="D55" s="54">
        <v>44546</v>
      </c>
      <c r="E55" s="64">
        <v>6590.9075000000003</v>
      </c>
      <c r="F55" s="64">
        <v>4076.5252999999998</v>
      </c>
      <c r="G55" s="64"/>
      <c r="H55" s="64"/>
      <c r="I55" s="64">
        <v>24248.728200000001</v>
      </c>
      <c r="J55" s="64">
        <v>8473.1548000000003</v>
      </c>
      <c r="K55" s="64">
        <v>1588.6998000000001</v>
      </c>
      <c r="L55" s="64">
        <v>836.04989999999998</v>
      </c>
      <c r="M55" s="64">
        <v>18764.048200000001</v>
      </c>
      <c r="N55" s="64">
        <v>4835.0186999999996</v>
      </c>
      <c r="O55" s="64"/>
      <c r="P55" s="64"/>
      <c r="Q55" s="64">
        <v>107.56659999999999</v>
      </c>
      <c r="R55" s="64">
        <v>6.9621000000000004</v>
      </c>
      <c r="S55" s="64">
        <v>86.5471</v>
      </c>
      <c r="T55" s="64">
        <v>50.800699999999999</v>
      </c>
      <c r="U55" s="64">
        <v>767.49679999984801</v>
      </c>
      <c r="V55" s="64">
        <v>275.97330000018701</v>
      </c>
      <c r="W55" s="64">
        <v>15822.229200005531</v>
      </c>
      <c r="X55" s="64">
        <v>6278.0300000011921</v>
      </c>
      <c r="Y55" s="64">
        <v>2451.7203000001609</v>
      </c>
      <c r="Z55" s="64">
        <v>907.03129999991506</v>
      </c>
      <c r="AA55" s="64">
        <v>11929.939699992537</v>
      </c>
      <c r="AB55" s="64">
        <v>3500.7798999994993</v>
      </c>
      <c r="AC55" s="64">
        <v>8993.0426000058651</v>
      </c>
      <c r="AD55" s="64">
        <v>1914.3622999992222</v>
      </c>
      <c r="AE55" s="64">
        <v>10351.655000001192</v>
      </c>
      <c r="AF55" s="64">
        <v>4745.2465000003576</v>
      </c>
      <c r="AG55" s="64">
        <v>36537.079100012779</v>
      </c>
      <c r="AH55" s="64">
        <v>8171.5153999999166</v>
      </c>
      <c r="AI55" s="64">
        <v>10579.369499996305</v>
      </c>
      <c r="AJ55" s="64">
        <v>2658.359999999404</v>
      </c>
      <c r="AK55" s="64">
        <v>4121.5194000005722</v>
      </c>
      <c r="AL55" s="64">
        <v>846.23159999959171</v>
      </c>
      <c r="AM55" s="64">
        <v>3103.6466000005603</v>
      </c>
      <c r="AN55" s="64">
        <v>1448.8702000007033</v>
      </c>
      <c r="AO55" s="64">
        <v>12866.498799994588</v>
      </c>
      <c r="AP55" s="64">
        <v>3380.1699999980628</v>
      </c>
      <c r="AQ55" s="64">
        <v>3871.3476999998093</v>
      </c>
      <c r="AR55" s="64">
        <v>3780.5330999977887</v>
      </c>
      <c r="AS55" s="64">
        <v>27411.953099995852</v>
      </c>
      <c r="AT55" s="64">
        <v>7598.6539999991655</v>
      </c>
      <c r="AU55" s="64">
        <v>18962.717099994421</v>
      </c>
      <c r="AV55" s="64">
        <v>4077.7489999979734</v>
      </c>
      <c r="AW55" s="64">
        <v>826.23579999990761</v>
      </c>
      <c r="AX55" s="64">
        <v>431.88849999988452</v>
      </c>
      <c r="AY55" s="64">
        <v>5.3239000000030501</v>
      </c>
      <c r="AZ55" s="64">
        <v>0.43069999999988795</v>
      </c>
      <c r="BA55" s="64">
        <v>7742.2540000006557</v>
      </c>
      <c r="BB55" s="64">
        <v>3838.0126000009477</v>
      </c>
      <c r="BC55" s="64">
        <v>648.39589999988675</v>
      </c>
      <c r="BD55" s="64">
        <v>478.63780000014231</v>
      </c>
      <c r="BE55" s="64">
        <v>3651.7485000006855</v>
      </c>
      <c r="BF55" s="64">
        <v>1145.3002000004053</v>
      </c>
      <c r="BG55" s="64">
        <v>22349.996300011873</v>
      </c>
      <c r="BH55" s="64">
        <v>6732.174099996686</v>
      </c>
      <c r="BI55" s="64">
        <v>12018.485699996352</v>
      </c>
      <c r="BJ55" s="64">
        <v>3178.5927999988198</v>
      </c>
      <c r="BK55" s="64">
        <v>7271.674099996686</v>
      </c>
      <c r="BL55" s="64">
        <v>1984.4111999999732</v>
      </c>
      <c r="BM55" s="64">
        <v>2571.0045999996364</v>
      </c>
      <c r="BN55" s="64">
        <v>839.69089999981225</v>
      </c>
      <c r="BO55" s="64">
        <v>10568.4375</v>
      </c>
      <c r="BP55" s="64">
        <v>5441.722000002861</v>
      </c>
      <c r="BQ55" s="64">
        <v>1114.4181000000001</v>
      </c>
      <c r="BR55" s="64">
        <v>348.3707</v>
      </c>
      <c r="BS55" s="64">
        <v>4581.3056999999999</v>
      </c>
      <c r="BT55" s="64">
        <v>1116.3</v>
      </c>
      <c r="BU55" s="64">
        <v>6127.8326999999999</v>
      </c>
      <c r="BV55" s="64">
        <v>1788.0038</v>
      </c>
      <c r="BW55" s="64">
        <v>14833.6273</v>
      </c>
      <c r="BX55" s="64">
        <v>5509.3669</v>
      </c>
      <c r="BY55" s="64">
        <v>1561.1104</v>
      </c>
      <c r="BZ55" s="64">
        <v>427.5924</v>
      </c>
      <c r="CA55" s="64">
        <v>106.7277</v>
      </c>
      <c r="CB55" s="64">
        <v>68.247299999999996</v>
      </c>
      <c r="CC55" s="64">
        <v>8260.6949999999997</v>
      </c>
      <c r="CD55" s="64">
        <v>3773.4362999999998</v>
      </c>
      <c r="CE55" s="64">
        <v>11420.732599999999</v>
      </c>
      <c r="CF55" s="64">
        <v>1983.7864999999999</v>
      </c>
      <c r="CG55" s="64">
        <v>18506.7255</v>
      </c>
      <c r="CH55" s="64">
        <v>6004.3140000000003</v>
      </c>
      <c r="CI55" s="64">
        <v>3806.038</v>
      </c>
      <c r="CJ55" s="64">
        <v>1041.7536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20" customWidth="1"/>
    <col min="2" max="3" width="9.85546875" style="20" customWidth="1"/>
    <col min="4" max="5" width="5.85546875" style="20" customWidth="1"/>
    <col min="6" max="7" width="9.85546875" style="20" customWidth="1"/>
    <col min="8" max="9" width="5.85546875" style="20" customWidth="1"/>
    <col min="10" max="11" width="9.85546875" style="20" customWidth="1"/>
    <col min="12" max="13" width="5.85546875" style="20" customWidth="1"/>
    <col min="14" max="15" width="9.85546875" style="20" customWidth="1"/>
    <col min="16" max="17" width="5.85546875" style="20" customWidth="1"/>
    <col min="18" max="19" width="9.85546875" style="20" customWidth="1"/>
    <col min="20" max="21" width="5.85546875" style="20" customWidth="1"/>
    <col min="22" max="22" width="5.7109375" style="20" customWidth="1"/>
    <col min="23" max="24" width="9.85546875" style="20" customWidth="1"/>
    <col min="25" max="25" width="10" style="20" customWidth="1"/>
    <col min="26" max="26" width="5.7109375" style="20" customWidth="1"/>
    <col min="27" max="27" width="8.5703125" style="20" customWidth="1"/>
    <col min="28" max="28" width="7.7109375" style="20" customWidth="1"/>
    <col min="29" max="29" width="7.28515625" style="20" customWidth="1"/>
    <col min="30" max="30" width="6.5703125" style="20" customWidth="1"/>
    <col min="31" max="31" width="8.5703125" style="20" customWidth="1"/>
    <col min="32" max="32" width="8" style="20" customWidth="1"/>
    <col min="33" max="34" width="6.140625" style="20" customWidth="1"/>
    <col min="35" max="35" width="8.140625" style="20" customWidth="1"/>
    <col min="36" max="36" width="7.7109375" style="20" customWidth="1"/>
    <col min="37" max="38" width="7.140625" style="20" customWidth="1"/>
    <col min="39" max="39" width="7.7109375" style="20" customWidth="1"/>
    <col min="40" max="42" width="7.140625" style="20" customWidth="1"/>
    <col min="43" max="43" width="8.28515625" style="20" customWidth="1"/>
    <col min="44" max="44" width="7.7109375" style="20" customWidth="1"/>
    <col min="45" max="46" width="7.140625" style="20" customWidth="1"/>
    <col min="47" max="47" width="8.140625" style="20" customWidth="1"/>
    <col min="48" max="48" width="12.85546875" style="20" customWidth="1"/>
    <col min="49" max="49" width="12" style="20" customWidth="1"/>
    <col min="50" max="50" width="9.140625" style="20"/>
    <col min="51" max="51" width="11.28515625" style="20" customWidth="1"/>
    <col min="52" max="52" width="12.140625" style="20" customWidth="1"/>
    <col min="53" max="16384" width="9.140625" style="20"/>
  </cols>
  <sheetData>
    <row r="1" spans="1:24" s="66" customFormat="1" x14ac:dyDescent="0.2">
      <c r="A1" s="183"/>
      <c r="B1" s="183">
        <v>79</v>
      </c>
      <c r="C1" s="183">
        <v>80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8.75" x14ac:dyDescent="0.3">
      <c r="A2" s="184" t="s">
        <v>20</v>
      </c>
      <c r="B2" s="184"/>
      <c r="C2" s="184"/>
      <c r="D2" s="184"/>
      <c r="E2" s="184"/>
      <c r="F2" s="153"/>
      <c r="G2" s="79" t="str">
        <f>CONCATENATE(TEXT(Данные!$B$1,"ДД ММММ ГГГГ"), "   г.")</f>
        <v>15 Декабрь 2021   г.</v>
      </c>
      <c r="H2" s="153"/>
      <c r="I2" s="185"/>
      <c r="J2" s="144"/>
      <c r="K2" s="186" t="s">
        <v>25</v>
      </c>
      <c r="L2" s="187"/>
      <c r="M2" s="188"/>
      <c r="N2" s="188"/>
      <c r="O2" s="144"/>
      <c r="P2" s="144"/>
      <c r="Q2" s="144"/>
      <c r="R2" s="184" t="s">
        <v>22</v>
      </c>
      <c r="S2" s="189" t="s">
        <v>170</v>
      </c>
      <c r="T2" s="153"/>
      <c r="U2" s="153"/>
      <c r="V2" s="153"/>
      <c r="W2" s="153"/>
      <c r="X2" s="153"/>
    </row>
    <row r="3" spans="1:24" x14ac:dyDescent="0.2">
      <c r="A3" s="144"/>
      <c r="B3" s="144"/>
      <c r="C3" s="144"/>
      <c r="D3" s="144"/>
      <c r="E3" s="144"/>
      <c r="F3" s="190" t="s">
        <v>21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90" t="s">
        <v>23</v>
      </c>
      <c r="V3" s="144"/>
      <c r="W3" s="144"/>
      <c r="X3" s="144"/>
    </row>
    <row r="4" spans="1:24" ht="19.5" x14ac:dyDescent="0.35">
      <c r="A4" s="144" t="s">
        <v>16</v>
      </c>
      <c r="B4" s="153"/>
      <c r="C4" s="191" t="s">
        <v>76</v>
      </c>
      <c r="D4" s="153"/>
      <c r="E4" s="153"/>
      <c r="F4" s="153"/>
      <c r="G4" s="153"/>
      <c r="H4" s="153"/>
      <c r="I4" s="153"/>
      <c r="J4" s="144"/>
      <c r="K4" s="184" t="s">
        <v>24</v>
      </c>
      <c r="L4" s="144"/>
      <c r="M4" s="144"/>
      <c r="N4" s="153"/>
      <c r="O4" s="192">
        <v>10</v>
      </c>
      <c r="P4" s="153"/>
      <c r="Q4" s="184" t="s">
        <v>26</v>
      </c>
      <c r="R4" s="144"/>
      <c r="S4" s="144"/>
      <c r="T4" s="144"/>
      <c r="U4" s="144"/>
      <c r="V4" s="144"/>
      <c r="W4" s="144"/>
      <c r="X4" s="144"/>
    </row>
    <row r="5" spans="1:24" ht="13.5" thickBot="1" x14ac:dyDescent="0.25">
      <c r="A5" s="144"/>
      <c r="B5" s="190" t="s">
        <v>19</v>
      </c>
      <c r="C5" s="144"/>
      <c r="D5" s="144"/>
      <c r="E5" s="144"/>
      <c r="F5" s="144"/>
      <c r="G5" s="144"/>
      <c r="H5" s="144"/>
      <c r="I5" s="144"/>
      <c r="J5" s="144"/>
      <c r="K5" s="184"/>
      <c r="L5" s="184"/>
      <c r="M5" s="144"/>
      <c r="N5" s="193"/>
      <c r="O5" s="194"/>
      <c r="P5" s="193"/>
      <c r="Q5" s="144"/>
      <c r="R5" s="144"/>
      <c r="S5" s="144"/>
      <c r="T5" s="144"/>
      <c r="U5" s="144"/>
      <c r="V5" s="144"/>
      <c r="W5" s="144" t="s">
        <v>2</v>
      </c>
      <c r="X5" s="144"/>
    </row>
    <row r="6" spans="1:24" x14ac:dyDescent="0.2">
      <c r="A6" s="373" t="s">
        <v>88</v>
      </c>
      <c r="B6" s="195" t="s">
        <v>17</v>
      </c>
      <c r="C6" s="196"/>
      <c r="D6" s="197">
        <v>4</v>
      </c>
      <c r="E6" s="198"/>
      <c r="F6" s="195" t="s">
        <v>17</v>
      </c>
      <c r="G6" s="196"/>
      <c r="H6" s="197" t="s">
        <v>2</v>
      </c>
      <c r="I6" s="198"/>
      <c r="J6" s="195" t="s">
        <v>17</v>
      </c>
      <c r="K6" s="196"/>
      <c r="L6" s="197" t="s">
        <v>2</v>
      </c>
      <c r="M6" s="198"/>
      <c r="N6" s="195" t="s">
        <v>17</v>
      </c>
      <c r="O6" s="196"/>
      <c r="P6" s="197" t="s">
        <v>2</v>
      </c>
      <c r="Q6" s="198"/>
      <c r="R6" s="195" t="s">
        <v>17</v>
      </c>
      <c r="S6" s="196"/>
      <c r="T6" s="197" t="s">
        <v>2</v>
      </c>
      <c r="U6" s="197"/>
      <c r="V6" s="373" t="s">
        <v>88</v>
      </c>
      <c r="W6" s="196" t="s">
        <v>2</v>
      </c>
      <c r="X6" s="199"/>
    </row>
    <row r="7" spans="1:24" x14ac:dyDescent="0.2">
      <c r="A7" s="374"/>
      <c r="B7" s="200" t="s">
        <v>18</v>
      </c>
      <c r="C7" s="193"/>
      <c r="D7" s="193"/>
      <c r="E7" s="201"/>
      <c r="F7" s="200" t="s">
        <v>18</v>
      </c>
      <c r="G7" s="193"/>
      <c r="H7" s="193"/>
      <c r="I7" s="201"/>
      <c r="J7" s="200" t="s">
        <v>18</v>
      </c>
      <c r="K7" s="193"/>
      <c r="L7" s="193"/>
      <c r="M7" s="201"/>
      <c r="N7" s="200" t="s">
        <v>18</v>
      </c>
      <c r="O7" s="193"/>
      <c r="P7" s="193"/>
      <c r="Q7" s="201"/>
      <c r="R7" s="200" t="s">
        <v>18</v>
      </c>
      <c r="S7" s="193"/>
      <c r="T7" s="193"/>
      <c r="U7" s="193"/>
      <c r="V7" s="374"/>
      <c r="W7" s="193"/>
      <c r="X7" s="201"/>
    </row>
    <row r="8" spans="1:24" x14ac:dyDescent="0.2">
      <c r="A8" s="374"/>
      <c r="B8" s="202"/>
      <c r="C8" s="153"/>
      <c r="D8" s="153"/>
      <c r="E8" s="203"/>
      <c r="F8" s="202"/>
      <c r="G8" s="153"/>
      <c r="H8" s="153" t="s">
        <v>2</v>
      </c>
      <c r="I8" s="203"/>
      <c r="J8" s="202"/>
      <c r="K8" s="153"/>
      <c r="L8" s="153"/>
      <c r="M8" s="203"/>
      <c r="N8" s="202"/>
      <c r="O8" s="153"/>
      <c r="P8" s="153"/>
      <c r="Q8" s="203"/>
      <c r="R8" s="202"/>
      <c r="S8" s="153"/>
      <c r="T8" s="153"/>
      <c r="U8" s="153"/>
      <c r="V8" s="374"/>
      <c r="W8" s="375" t="s">
        <v>64</v>
      </c>
      <c r="X8" s="376"/>
    </row>
    <row r="9" spans="1:24" x14ac:dyDescent="0.2">
      <c r="A9" s="374"/>
      <c r="B9" s="204" t="s">
        <v>15</v>
      </c>
      <c r="C9" s="205" t="s">
        <v>33</v>
      </c>
      <c r="D9" s="205"/>
      <c r="E9" s="206"/>
      <c r="F9" s="204" t="s">
        <v>15</v>
      </c>
      <c r="G9" s="205" t="s">
        <v>2</v>
      </c>
      <c r="H9" s="205" t="s">
        <v>2</v>
      </c>
      <c r="I9" s="206"/>
      <c r="J9" s="204" t="s">
        <v>15</v>
      </c>
      <c r="K9" s="205" t="s">
        <v>2</v>
      </c>
      <c r="L9" s="205"/>
      <c r="M9" s="206"/>
      <c r="N9" s="204" t="s">
        <v>15</v>
      </c>
      <c r="O9" s="205" t="s">
        <v>2</v>
      </c>
      <c r="P9" s="205"/>
      <c r="Q9" s="206"/>
      <c r="R9" s="204" t="s">
        <v>15</v>
      </c>
      <c r="S9" s="205" t="s">
        <v>2</v>
      </c>
      <c r="T9" s="205"/>
      <c r="U9" s="205"/>
      <c r="V9" s="374"/>
      <c r="W9" s="375" t="s">
        <v>65</v>
      </c>
      <c r="X9" s="376"/>
    </row>
    <row r="10" spans="1:24" x14ac:dyDescent="0.2">
      <c r="A10" s="374"/>
      <c r="B10" s="202" t="s">
        <v>14</v>
      </c>
      <c r="C10" s="153"/>
      <c r="D10" s="205">
        <v>4000</v>
      </c>
      <c r="E10" s="207">
        <v>4000</v>
      </c>
      <c r="F10" s="202" t="s">
        <v>14</v>
      </c>
      <c r="G10" s="153"/>
      <c r="H10" s="208">
        <v>0</v>
      </c>
      <c r="I10" s="207">
        <v>80</v>
      </c>
      <c r="J10" s="202" t="s">
        <v>14</v>
      </c>
      <c r="K10" s="153"/>
      <c r="L10" s="205">
        <v>0</v>
      </c>
      <c r="M10" s="207">
        <v>2000</v>
      </c>
      <c r="N10" s="202" t="s">
        <v>14</v>
      </c>
      <c r="O10" s="153"/>
      <c r="P10" s="205">
        <v>0</v>
      </c>
      <c r="Q10" s="207">
        <v>2000</v>
      </c>
      <c r="R10" s="202" t="s">
        <v>14</v>
      </c>
      <c r="S10" s="153"/>
      <c r="T10" s="205">
        <v>0</v>
      </c>
      <c r="U10" s="208">
        <v>1000</v>
      </c>
      <c r="V10" s="374"/>
      <c r="W10" s="193" t="s">
        <v>2</v>
      </c>
      <c r="X10" s="209">
        <v>4000</v>
      </c>
    </row>
    <row r="11" spans="1:24" x14ac:dyDescent="0.2">
      <c r="A11" s="374"/>
      <c r="B11" s="204" t="s">
        <v>7</v>
      </c>
      <c r="C11" s="210"/>
      <c r="D11" s="211" t="s">
        <v>9</v>
      </c>
      <c r="E11" s="212"/>
      <c r="F11" s="204" t="s">
        <v>7</v>
      </c>
      <c r="G11" s="210"/>
      <c r="H11" s="211" t="s">
        <v>9</v>
      </c>
      <c r="I11" s="212"/>
      <c r="J11" s="204" t="s">
        <v>7</v>
      </c>
      <c r="K11" s="210"/>
      <c r="L11" s="211" t="s">
        <v>9</v>
      </c>
      <c r="M11" s="212"/>
      <c r="N11" s="204" t="s">
        <v>7</v>
      </c>
      <c r="O11" s="210"/>
      <c r="P11" s="211" t="s">
        <v>9</v>
      </c>
      <c r="Q11" s="212"/>
      <c r="R11" s="204" t="s">
        <v>7</v>
      </c>
      <c r="S11" s="210"/>
      <c r="T11" s="211" t="s">
        <v>9</v>
      </c>
      <c r="U11" s="213"/>
      <c r="V11" s="374"/>
      <c r="W11" s="193" t="s">
        <v>2</v>
      </c>
      <c r="X11" s="201"/>
    </row>
    <row r="12" spans="1:24" ht="13.5" thickBot="1" x14ac:dyDescent="0.25">
      <c r="A12" s="374"/>
      <c r="B12" s="202" t="s">
        <v>8</v>
      </c>
      <c r="C12" s="214"/>
      <c r="D12" s="134"/>
      <c r="E12" s="203"/>
      <c r="F12" s="202" t="s">
        <v>8</v>
      </c>
      <c r="G12" s="214"/>
      <c r="H12" s="134"/>
      <c r="I12" s="203"/>
      <c r="J12" s="202" t="s">
        <v>8</v>
      </c>
      <c r="K12" s="214"/>
      <c r="L12" s="134"/>
      <c r="M12" s="203"/>
      <c r="N12" s="202" t="s">
        <v>8</v>
      </c>
      <c r="O12" s="214"/>
      <c r="P12" s="134"/>
      <c r="Q12" s="203"/>
      <c r="R12" s="202" t="s">
        <v>8</v>
      </c>
      <c r="S12" s="214"/>
      <c r="T12" s="134"/>
      <c r="U12" s="153"/>
      <c r="V12" s="374"/>
      <c r="W12" s="215"/>
      <c r="X12" s="216"/>
    </row>
    <row r="13" spans="1:24" x14ac:dyDescent="0.2">
      <c r="A13" s="374"/>
      <c r="B13" s="121" t="s">
        <v>3</v>
      </c>
      <c r="C13" s="119" t="s">
        <v>5</v>
      </c>
      <c r="D13" s="119" t="s">
        <v>10</v>
      </c>
      <c r="E13" s="120" t="s">
        <v>12</v>
      </c>
      <c r="F13" s="121" t="s">
        <v>3</v>
      </c>
      <c r="G13" s="119" t="s">
        <v>5</v>
      </c>
      <c r="H13" s="119" t="s">
        <v>10</v>
      </c>
      <c r="I13" s="120" t="s">
        <v>12</v>
      </c>
      <c r="J13" s="121" t="s">
        <v>3</v>
      </c>
      <c r="K13" s="119" t="s">
        <v>5</v>
      </c>
      <c r="L13" s="119" t="s">
        <v>10</v>
      </c>
      <c r="M13" s="120" t="s">
        <v>12</v>
      </c>
      <c r="N13" s="121" t="s">
        <v>3</v>
      </c>
      <c r="O13" s="119" t="s">
        <v>5</v>
      </c>
      <c r="P13" s="119" t="s">
        <v>10</v>
      </c>
      <c r="Q13" s="120" t="s">
        <v>12</v>
      </c>
      <c r="R13" s="121" t="s">
        <v>3</v>
      </c>
      <c r="S13" s="119" t="s">
        <v>5</v>
      </c>
      <c r="T13" s="119" t="s">
        <v>10</v>
      </c>
      <c r="U13" s="217" t="s">
        <v>12</v>
      </c>
      <c r="V13" s="374"/>
      <c r="W13" s="218" t="s">
        <v>10</v>
      </c>
      <c r="X13" s="219" t="s">
        <v>12</v>
      </c>
    </row>
    <row r="14" spans="1:24" ht="13.5" thickBot="1" x14ac:dyDescent="0.25">
      <c r="A14" s="374"/>
      <c r="B14" s="129" t="s">
        <v>4</v>
      </c>
      <c r="C14" s="127" t="s">
        <v>6</v>
      </c>
      <c r="D14" s="127" t="s">
        <v>11</v>
      </c>
      <c r="E14" s="128" t="s">
        <v>13</v>
      </c>
      <c r="F14" s="129" t="s">
        <v>4</v>
      </c>
      <c r="G14" s="127" t="s">
        <v>6</v>
      </c>
      <c r="H14" s="127" t="s">
        <v>11</v>
      </c>
      <c r="I14" s="128" t="s">
        <v>13</v>
      </c>
      <c r="J14" s="129" t="s">
        <v>4</v>
      </c>
      <c r="K14" s="127" t="s">
        <v>6</v>
      </c>
      <c r="L14" s="127" t="s">
        <v>11</v>
      </c>
      <c r="M14" s="128" t="s">
        <v>13</v>
      </c>
      <c r="N14" s="129" t="s">
        <v>4</v>
      </c>
      <c r="O14" s="127" t="s">
        <v>6</v>
      </c>
      <c r="P14" s="127" t="s">
        <v>11</v>
      </c>
      <c r="Q14" s="128" t="s">
        <v>13</v>
      </c>
      <c r="R14" s="220" t="s">
        <v>4</v>
      </c>
      <c r="S14" s="221" t="s">
        <v>6</v>
      </c>
      <c r="T14" s="221" t="s">
        <v>11</v>
      </c>
      <c r="U14" s="222" t="s">
        <v>13</v>
      </c>
      <c r="V14" s="374"/>
      <c r="W14" s="223" t="s">
        <v>11</v>
      </c>
      <c r="X14" s="128" t="s">
        <v>13</v>
      </c>
    </row>
    <row r="15" spans="1:24" s="32" customFormat="1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106.6551</v>
      </c>
      <c r="C15" s="181">
        <f ca="1">INDIRECT(ADDRESS(Данные!$A7,C$1,1,1,"Данные"), 1)</f>
        <v>68.179000000000002</v>
      </c>
      <c r="D15" s="137"/>
      <c r="E15" s="138"/>
      <c r="F15" s="224"/>
      <c r="G15" s="136"/>
      <c r="H15" s="225" t="s">
        <v>2</v>
      </c>
      <c r="I15" s="140" t="s">
        <v>2</v>
      </c>
      <c r="J15" s="224"/>
      <c r="K15" s="135"/>
      <c r="L15" s="137" t="s">
        <v>2</v>
      </c>
      <c r="M15" s="140" t="s">
        <v>2</v>
      </c>
      <c r="N15" s="135"/>
      <c r="O15" s="137"/>
      <c r="P15" s="137" t="s">
        <v>2</v>
      </c>
      <c r="Q15" s="138" t="s">
        <v>2</v>
      </c>
      <c r="R15" s="224"/>
      <c r="S15" s="136"/>
      <c r="T15" s="137" t="s">
        <v>2</v>
      </c>
      <c r="U15" s="197" t="s">
        <v>2</v>
      </c>
      <c r="V15" s="141">
        <f ca="1">$A15</f>
        <v>44545</v>
      </c>
      <c r="W15" s="214" t="s">
        <v>2</v>
      </c>
      <c r="X15" s="143" t="s">
        <v>2</v>
      </c>
    </row>
    <row r="16" spans="1:24" s="32" customFormat="1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106.6579</v>
      </c>
      <c r="C16" s="175">
        <f ca="1">IF(INDIRECT(ADDRESS(Данные!$A8,C$1,1,1,"Данные"),1)=0,C15,INDIRECT(ADDRESS(Данные!$A8,C$1,1,1,"Данные"),1))</f>
        <v>68.181899999999999</v>
      </c>
      <c r="D16" s="176">
        <f ca="1">(B16-B15)*D$10 * (3 - Данные!$A8 + Данные!$A7)</f>
        <v>11.199999999973898</v>
      </c>
      <c r="E16" s="176">
        <f ca="1">(C16-C15)*D$10 * (3 - Данные!$A8 + Данные!$A7)</f>
        <v>11.599999999987176</v>
      </c>
      <c r="F16" s="139"/>
      <c r="G16" s="132"/>
      <c r="H16" s="178">
        <f>(F16-F15)*H10</f>
        <v>0</v>
      </c>
      <c r="I16" s="228">
        <f>(G16-G15)*I10</f>
        <v>0</v>
      </c>
      <c r="J16" s="139"/>
      <c r="K16" s="146"/>
      <c r="L16" s="176">
        <f>(J16-J15)*L10</f>
        <v>0</v>
      </c>
      <c r="M16" s="228">
        <f>(K16-K15)*M10</f>
        <v>0</v>
      </c>
      <c r="N16" s="146"/>
      <c r="O16" s="147"/>
      <c r="P16" s="176">
        <f>(N16-N15)*P10</f>
        <v>0</v>
      </c>
      <c r="Q16" s="229">
        <f>(O16-O15)*Q10</f>
        <v>0</v>
      </c>
      <c r="R16" s="139"/>
      <c r="S16" s="148"/>
      <c r="T16" s="176">
        <f>(R16-R15)*T10</f>
        <v>0</v>
      </c>
      <c r="U16" s="333">
        <f>(S16-S15)*U10</f>
        <v>0</v>
      </c>
      <c r="V16" s="309">
        <f t="shared" ref="V16:V45" ca="1" si="0">$A16</f>
        <v>44545.041666666664</v>
      </c>
      <c r="W16" s="336">
        <f ca="1">D16+H16+L16+P16+T16</f>
        <v>11.199999999973898</v>
      </c>
      <c r="X16" s="243">
        <f ca="1">E16+I16+M16+Q16+U16</f>
        <v>11.599999999987176</v>
      </c>
    </row>
    <row r="17" spans="1:24" s="32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106.6606</v>
      </c>
      <c r="C17" s="175">
        <f ca="1">IF(INDIRECT(ADDRESS(Данные!$A9,C$1,1,1,"Данные"),1)=0,C16,INDIRECT(ADDRESS(Данные!$A9,C$1,1,1,"Данные"),1))</f>
        <v>68.184799999999996</v>
      </c>
      <c r="D17" s="176">
        <f ca="1">(B17-B16)*D$10 * (3 - Данные!$A9 + Данные!$A8)</f>
        <v>10.800000000017462</v>
      </c>
      <c r="E17" s="176">
        <f ca="1">(C17-C16)*D$10 * (3 - Данные!$A9 + Данные!$A8)</f>
        <v>11.599999999987176</v>
      </c>
      <c r="F17" s="139"/>
      <c r="G17" s="148"/>
      <c r="H17" s="178">
        <f>(F17-F16)*H10</f>
        <v>0</v>
      </c>
      <c r="I17" s="228">
        <f>(G17-G16)*I10</f>
        <v>0</v>
      </c>
      <c r="J17" s="139"/>
      <c r="K17" s="146"/>
      <c r="L17" s="176">
        <f>(J17-J16)*L10</f>
        <v>0</v>
      </c>
      <c r="M17" s="228">
        <f>(K17-K16)*M10</f>
        <v>0</v>
      </c>
      <c r="N17" s="146"/>
      <c r="O17" s="147"/>
      <c r="P17" s="176">
        <f>(N17-N16)*P10</f>
        <v>0</v>
      </c>
      <c r="Q17" s="229">
        <f>(O17-O16)*Q10</f>
        <v>0</v>
      </c>
      <c r="R17" s="139"/>
      <c r="S17" s="148"/>
      <c r="T17" s="176">
        <f>(R17-R16)*T10</f>
        <v>0</v>
      </c>
      <c r="U17" s="333">
        <f>(S17-S16)*U10</f>
        <v>0</v>
      </c>
      <c r="V17" s="309">
        <f t="shared" ca="1" si="0"/>
        <v>44545.083333333336</v>
      </c>
      <c r="W17" s="336">
        <f t="shared" ref="W17:X43" ca="1" si="1">D17+H17+L17+P17+T17</f>
        <v>10.800000000017462</v>
      </c>
      <c r="X17" s="243">
        <f t="shared" ca="1" si="1"/>
        <v>11.599999999987176</v>
      </c>
    </row>
    <row r="18" spans="1:24" s="32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106.6634</v>
      </c>
      <c r="C18" s="175">
        <f ca="1">IF(INDIRECT(ADDRESS(Данные!$A10,C$1,1,1,"Данные"),1)=0,C17,INDIRECT(ADDRESS(Данные!$A10,C$1,1,1,"Данные"),1))</f>
        <v>68.187899999999999</v>
      </c>
      <c r="D18" s="176">
        <f ca="1">(B18-B17)*D$10 * (3 - Данные!$A10 + Данные!$A9)</f>
        <v>11.199999999973898</v>
      </c>
      <c r="E18" s="176">
        <f ca="1">(C18-C17)*D$10 * (3 - Данные!$A10 + Данные!$A9)</f>
        <v>12.400000000013733</v>
      </c>
      <c r="F18" s="226"/>
      <c r="G18" s="148"/>
      <c r="H18" s="178">
        <f>(F18-F17)*H10</f>
        <v>0</v>
      </c>
      <c r="I18" s="228">
        <f>(G18-G17)*I10</f>
        <v>0</v>
      </c>
      <c r="J18" s="139"/>
      <c r="K18" s="146"/>
      <c r="L18" s="176">
        <f>(J18-J17)*L10</f>
        <v>0</v>
      </c>
      <c r="M18" s="228">
        <f>(K18-K17)*M10</f>
        <v>0</v>
      </c>
      <c r="N18" s="146"/>
      <c r="O18" s="147"/>
      <c r="P18" s="176">
        <f>(N18-N17)*P10</f>
        <v>0</v>
      </c>
      <c r="Q18" s="229">
        <f>(O18-O17)*Q10</f>
        <v>0</v>
      </c>
      <c r="R18" s="139"/>
      <c r="S18" s="148"/>
      <c r="T18" s="176">
        <f>(R18-R17)*T10</f>
        <v>0</v>
      </c>
      <c r="U18" s="333">
        <f>(S18-S17)*U10</f>
        <v>0</v>
      </c>
      <c r="V18" s="309">
        <f t="shared" ca="1" si="0"/>
        <v>44545.125</v>
      </c>
      <c r="W18" s="336">
        <f t="shared" ca="1" si="1"/>
        <v>11.199999999973898</v>
      </c>
      <c r="X18" s="243">
        <f t="shared" ca="1" si="1"/>
        <v>12.400000000013733</v>
      </c>
    </row>
    <row r="19" spans="1:24" s="32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106.6661</v>
      </c>
      <c r="C19" s="175">
        <f ca="1">IF(INDIRECT(ADDRESS(Данные!$A11,C$1,1,1,"Данные"),1)=0,C18,INDIRECT(ADDRESS(Данные!$A11,C$1,1,1,"Данные"),1))</f>
        <v>68.190700000000007</v>
      </c>
      <c r="D19" s="176">
        <f ca="1">(B19-B18)*D$10 * (3 - Данные!$A11 + Данные!$A10)</f>
        <v>10.800000000017462</v>
      </c>
      <c r="E19" s="176">
        <f ca="1">(C19-C18)*D$10 * (3 - Данные!$A11 + Данные!$A10)</f>
        <v>11.200000000030741</v>
      </c>
      <c r="F19" s="226"/>
      <c r="G19" s="148"/>
      <c r="H19" s="178">
        <f>(F19-F18)*H10</f>
        <v>0</v>
      </c>
      <c r="I19" s="228">
        <f>(G19-G18)*I10</f>
        <v>0</v>
      </c>
      <c r="J19" s="139"/>
      <c r="K19" s="146"/>
      <c r="L19" s="176">
        <f>(J19-J18)*L10</f>
        <v>0</v>
      </c>
      <c r="M19" s="228">
        <f>(K19-K18)*M10</f>
        <v>0</v>
      </c>
      <c r="N19" s="146"/>
      <c r="O19" s="147"/>
      <c r="P19" s="176">
        <f>(N19-N18)*P10</f>
        <v>0</v>
      </c>
      <c r="Q19" s="229">
        <f>(O19-O18)*Q10</f>
        <v>0</v>
      </c>
      <c r="R19" s="139"/>
      <c r="S19" s="148"/>
      <c r="T19" s="176">
        <f>(R19-R18)*T10</f>
        <v>0</v>
      </c>
      <c r="U19" s="333">
        <f>(S19-S18)*U10</f>
        <v>0</v>
      </c>
      <c r="V19" s="309">
        <f t="shared" ca="1" si="0"/>
        <v>44545.166666666664</v>
      </c>
      <c r="W19" s="336">
        <f t="shared" ca="1" si="1"/>
        <v>10.800000000017462</v>
      </c>
      <c r="X19" s="243">
        <f t="shared" ca="1" si="1"/>
        <v>11.200000000030741</v>
      </c>
    </row>
    <row r="20" spans="1:24" s="32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106.6688</v>
      </c>
      <c r="C20" s="175">
        <f ca="1">IF(INDIRECT(ADDRESS(Данные!$A12,C$1,1,1,"Данные"),1)=0,C19,INDIRECT(ADDRESS(Данные!$A12,C$1,1,1,"Данные"),1))</f>
        <v>68.193600000000004</v>
      </c>
      <c r="D20" s="176">
        <f ca="1">(B20-B19)*D$10 * (3 - Данные!$A12 + Данные!$A11)</f>
        <v>10.800000000017462</v>
      </c>
      <c r="E20" s="176">
        <f ca="1">(C20-C19)*D$10 * (3 - Данные!$A12 + Данные!$A11)</f>
        <v>11.599999999987176</v>
      </c>
      <c r="F20" s="226"/>
      <c r="G20" s="148"/>
      <c r="H20" s="178">
        <f>(F20-F19)*H10</f>
        <v>0</v>
      </c>
      <c r="I20" s="228">
        <f>(G20-G19)*I10</f>
        <v>0</v>
      </c>
      <c r="J20" s="139"/>
      <c r="K20" s="146"/>
      <c r="L20" s="176">
        <f>(J20-J19)*L10</f>
        <v>0</v>
      </c>
      <c r="M20" s="228">
        <f>(K20-K19)*M10</f>
        <v>0</v>
      </c>
      <c r="N20" s="146"/>
      <c r="O20" s="147"/>
      <c r="P20" s="176">
        <f>(N20-N19)*P10</f>
        <v>0</v>
      </c>
      <c r="Q20" s="229">
        <f>(O20-O19)*Q10</f>
        <v>0</v>
      </c>
      <c r="R20" s="139"/>
      <c r="S20" s="148"/>
      <c r="T20" s="176">
        <f>(R20-R19)*T10</f>
        <v>0</v>
      </c>
      <c r="U20" s="333">
        <f>(S20-S19)*U10</f>
        <v>0</v>
      </c>
      <c r="V20" s="309">
        <f t="shared" ca="1" si="0"/>
        <v>44545.208333333336</v>
      </c>
      <c r="W20" s="336">
        <f t="shared" ca="1" si="1"/>
        <v>10.800000000017462</v>
      </c>
      <c r="X20" s="243">
        <f t="shared" ca="1" si="1"/>
        <v>11.599999999987176</v>
      </c>
    </row>
    <row r="21" spans="1:24" s="32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106.67149999999999</v>
      </c>
      <c r="C21" s="175">
        <f ca="1">IF(INDIRECT(ADDRESS(Данные!$A13,C$1,1,1,"Данные"),1)=0,C20,INDIRECT(ADDRESS(Данные!$A13,C$1,1,1,"Данные"),1))</f>
        <v>68.1965</v>
      </c>
      <c r="D21" s="176">
        <f ca="1">(B21-B20)*D$10 * (3 - Данные!$A13 + Данные!$A12)</f>
        <v>10.799999999960619</v>
      </c>
      <c r="E21" s="176">
        <f ca="1">(C21-C20)*D$10 * (3 - Данные!$A13 + Данные!$A12)</f>
        <v>11.599999999987176</v>
      </c>
      <c r="F21" s="226"/>
      <c r="G21" s="148"/>
      <c r="H21" s="178">
        <f>(F21-F20)*H10</f>
        <v>0</v>
      </c>
      <c r="I21" s="228">
        <f>(G21-G20)*I10</f>
        <v>0</v>
      </c>
      <c r="J21" s="139"/>
      <c r="K21" s="146"/>
      <c r="L21" s="176">
        <f>(J21-J20)*L10</f>
        <v>0</v>
      </c>
      <c r="M21" s="228">
        <f>(K21-K20)*M10</f>
        <v>0</v>
      </c>
      <c r="N21" s="146"/>
      <c r="O21" s="147"/>
      <c r="P21" s="176">
        <f>(N21-N20)*P10</f>
        <v>0</v>
      </c>
      <c r="Q21" s="229">
        <f>(O21-O20)*Q10</f>
        <v>0</v>
      </c>
      <c r="R21" s="139"/>
      <c r="S21" s="148"/>
      <c r="T21" s="176">
        <f>(R21-R20)*T10</f>
        <v>0</v>
      </c>
      <c r="U21" s="333">
        <f>(S21-S20)*U10</f>
        <v>0</v>
      </c>
      <c r="V21" s="309">
        <f t="shared" ca="1" si="0"/>
        <v>44545.25</v>
      </c>
      <c r="W21" s="336">
        <f t="shared" ca="1" si="1"/>
        <v>10.799999999960619</v>
      </c>
      <c r="X21" s="243">
        <f t="shared" ca="1" si="1"/>
        <v>11.599999999987176</v>
      </c>
    </row>
    <row r="22" spans="1:24" s="32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106.6746</v>
      </c>
      <c r="C22" s="175">
        <f ca="1">IF(INDIRECT(ADDRESS(Данные!$A14,C$1,1,1,"Данные"),1)=0,C21,INDIRECT(ADDRESS(Данные!$A14,C$1,1,1,"Данные"),1))</f>
        <v>68.199299999999994</v>
      </c>
      <c r="D22" s="176">
        <f ca="1">(B22-B21)*D$10 * (3 - Данные!$A14 + Данные!$A13)</f>
        <v>12.400000000013733</v>
      </c>
      <c r="E22" s="176">
        <f ca="1">(C22-C21)*D$10 * (3 - Данные!$A14 + Данные!$A13)</f>
        <v>11.199999999973898</v>
      </c>
      <c r="F22" s="226"/>
      <c r="G22" s="148"/>
      <c r="H22" s="178">
        <f>(F22-F21)*H10</f>
        <v>0</v>
      </c>
      <c r="I22" s="228">
        <f>(G22-G21)*I10</f>
        <v>0</v>
      </c>
      <c r="J22" s="139"/>
      <c r="K22" s="146"/>
      <c r="L22" s="176">
        <f>(J22-J21)*L10</f>
        <v>0</v>
      </c>
      <c r="M22" s="228">
        <f>(K22-K21)*M10</f>
        <v>0</v>
      </c>
      <c r="N22" s="146"/>
      <c r="O22" s="147"/>
      <c r="P22" s="176">
        <f>(N22-N21)*P10</f>
        <v>0</v>
      </c>
      <c r="Q22" s="229">
        <f>(O22-O21)*Q10</f>
        <v>0</v>
      </c>
      <c r="R22" s="139"/>
      <c r="S22" s="148"/>
      <c r="T22" s="176">
        <f>(R22-R21)*T10</f>
        <v>0</v>
      </c>
      <c r="U22" s="333">
        <f>(S22-S21)*U10</f>
        <v>0</v>
      </c>
      <c r="V22" s="309">
        <f t="shared" ca="1" si="0"/>
        <v>44545.291666666664</v>
      </c>
      <c r="W22" s="336">
        <f t="shared" ca="1" si="1"/>
        <v>12.400000000013733</v>
      </c>
      <c r="X22" s="243">
        <f t="shared" ca="1" si="1"/>
        <v>11.199999999973898</v>
      </c>
    </row>
    <row r="23" spans="1:24" s="32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106.6773</v>
      </c>
      <c r="C23" s="175">
        <f ca="1">IF(INDIRECT(ADDRESS(Данные!$A15,C$1,1,1,"Данные"),1)=0,C22,INDIRECT(ADDRESS(Данные!$A15,C$1,1,1,"Данные"),1))</f>
        <v>68.202200000000005</v>
      </c>
      <c r="D23" s="176">
        <f ca="1">(B23-B22)*D$10 * (3 - Данные!$A15 + Данные!$A14)</f>
        <v>10.800000000017462</v>
      </c>
      <c r="E23" s="176">
        <f ca="1">(C23-C22)*D$10 * (3 - Данные!$A15 + Данные!$A14)</f>
        <v>11.60000000004402</v>
      </c>
      <c r="F23" s="226"/>
      <c r="G23" s="148"/>
      <c r="H23" s="178">
        <f>(F23-F22)*H10</f>
        <v>0</v>
      </c>
      <c r="I23" s="228">
        <f>(G23-G22)*I10</f>
        <v>0</v>
      </c>
      <c r="J23" s="227"/>
      <c r="K23" s="146"/>
      <c r="L23" s="176">
        <f>(J23-J22)*L10</f>
        <v>0</v>
      </c>
      <c r="M23" s="228">
        <f>(K23-K22)*M10</f>
        <v>0</v>
      </c>
      <c r="N23" s="146"/>
      <c r="O23" s="147"/>
      <c r="P23" s="176">
        <f>(N23-N22)*P10</f>
        <v>0</v>
      </c>
      <c r="Q23" s="229">
        <f>(O23-O22)*Q10</f>
        <v>0</v>
      </c>
      <c r="R23" s="139"/>
      <c r="S23" s="148"/>
      <c r="T23" s="176">
        <f>(R23-R22)*T10</f>
        <v>0</v>
      </c>
      <c r="U23" s="333">
        <f>(S23-S22)*U10</f>
        <v>0</v>
      </c>
      <c r="V23" s="309">
        <f t="shared" ca="1" si="0"/>
        <v>44545.333333333336</v>
      </c>
      <c r="W23" s="336">
        <f t="shared" ca="1" si="1"/>
        <v>10.800000000017462</v>
      </c>
      <c r="X23" s="243">
        <f t="shared" ca="1" si="1"/>
        <v>11.60000000004402</v>
      </c>
    </row>
    <row r="24" spans="1:24" s="32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106.6801</v>
      </c>
      <c r="C24" s="175">
        <f ca="1">IF(INDIRECT(ADDRESS(Данные!$A16,C$1,1,1,"Данные"),1)=0,C23,INDIRECT(ADDRESS(Данные!$A16,C$1,1,1,"Данные"),1))</f>
        <v>68.205100000000002</v>
      </c>
      <c r="D24" s="176">
        <f ca="1">(B24-B23)*D$10 * (3 - Данные!$A16 + Данные!$A15)</f>
        <v>11.199999999973898</v>
      </c>
      <c r="E24" s="176">
        <f ca="1">(C24-C23)*D$10 * (3 - Данные!$A16 + Данные!$A15)</f>
        <v>11.599999999987176</v>
      </c>
      <c r="F24" s="226"/>
      <c r="G24" s="148"/>
      <c r="H24" s="178">
        <f>(F24-F23)*H10</f>
        <v>0</v>
      </c>
      <c r="I24" s="228">
        <f>(G24-G23)*I10</f>
        <v>0</v>
      </c>
      <c r="J24" s="139"/>
      <c r="K24" s="146"/>
      <c r="L24" s="176">
        <f>(J24-J23)*L10</f>
        <v>0</v>
      </c>
      <c r="M24" s="228">
        <f>(K24-K23)*M10</f>
        <v>0</v>
      </c>
      <c r="N24" s="146"/>
      <c r="O24" s="147"/>
      <c r="P24" s="176">
        <f>(N24-N23)*P10</f>
        <v>0</v>
      </c>
      <c r="Q24" s="229">
        <f>(O24-O23)*Q10</f>
        <v>0</v>
      </c>
      <c r="R24" s="139"/>
      <c r="S24" s="148"/>
      <c r="T24" s="176">
        <f>(R24-R23)*T10</f>
        <v>0</v>
      </c>
      <c r="U24" s="333">
        <f>(S24-S23)*U10</f>
        <v>0</v>
      </c>
      <c r="V24" s="309">
        <f t="shared" ca="1" si="0"/>
        <v>44545.375</v>
      </c>
      <c r="W24" s="336">
        <f t="shared" ca="1" si="1"/>
        <v>11.199999999973898</v>
      </c>
      <c r="X24" s="243">
        <f t="shared" ca="1" si="1"/>
        <v>11.599999999987176</v>
      </c>
    </row>
    <row r="25" spans="1:24" s="32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106.6814</v>
      </c>
      <c r="C25" s="175">
        <f ca="1">IF(INDIRECT(ADDRESS(Данные!$A17,C$1,1,1,"Данные"),1)=0,C24,INDIRECT(ADDRESS(Данные!$A17,C$1,1,1,"Данные"),1))</f>
        <v>68.206500000000005</v>
      </c>
      <c r="D25" s="176">
        <f ca="1">(B25-B24)*D$10 * (3 - Данные!$A17 + Данные!$A16)</f>
        <v>10.400000000004184</v>
      </c>
      <c r="E25" s="176">
        <f ca="1">(C25-C24)*D$10 * (3 - Данные!$A17 + Данные!$A16)</f>
        <v>11.200000000030741</v>
      </c>
      <c r="F25" s="226"/>
      <c r="G25" s="148"/>
      <c r="H25" s="178">
        <f>(F25-F24)*H10/0.5</f>
        <v>0</v>
      </c>
      <c r="I25" s="228">
        <f>(G25-G24)*I10/0.5</f>
        <v>0</v>
      </c>
      <c r="J25" s="139"/>
      <c r="K25" s="146"/>
      <c r="L25" s="176">
        <f>(J25-J24)*L10/0.5</f>
        <v>0</v>
      </c>
      <c r="M25" s="228">
        <f>(K25-K24)*M10/0.5</f>
        <v>0</v>
      </c>
      <c r="N25" s="146"/>
      <c r="O25" s="147"/>
      <c r="P25" s="176">
        <f>(N25-N24)*P10/0.5</f>
        <v>0</v>
      </c>
      <c r="Q25" s="229">
        <f>(O25-O24)*Q10/0.5</f>
        <v>0</v>
      </c>
      <c r="R25" s="139"/>
      <c r="S25" s="148"/>
      <c r="T25" s="176">
        <f>(R25-R24)*T10/0.5</f>
        <v>0</v>
      </c>
      <c r="U25" s="333">
        <f>(S25-S24)*U10/0.5</f>
        <v>0</v>
      </c>
      <c r="V25" s="309">
        <f t="shared" ca="1" si="0"/>
        <v>44545.395833333336</v>
      </c>
      <c r="W25" s="336">
        <f t="shared" ca="1" si="1"/>
        <v>10.400000000004184</v>
      </c>
      <c r="X25" s="243">
        <f t="shared" ca="1" si="1"/>
        <v>11.200000000030741</v>
      </c>
    </row>
    <row r="26" spans="1:24" s="332" customFormat="1" x14ac:dyDescent="0.2">
      <c r="A26" s="320">
        <f ca="1">INDIRECT(ADDRESS(Данные!$A18,4,1,1,"Данные"), 1)</f>
        <v>44545.416666666664</v>
      </c>
      <c r="B26" s="321">
        <f ca="1">IF(INDIRECT(ADDRESS(Данные!$A18,B$1,1,1,"Данные"),1)=0,B25,INDIRECT(ADDRESS(Данные!$A18,B$1,1,1,"Данные"),1))</f>
        <v>106.6828</v>
      </c>
      <c r="C26" s="321">
        <f ca="1">IF(INDIRECT(ADDRESS(Данные!$A18,C$1,1,1,"Данные"),1)=0,C25,INDIRECT(ADDRESS(Данные!$A18,C$1,1,1,"Данные"),1))</f>
        <v>68.207800000000006</v>
      </c>
      <c r="D26" s="322">
        <f ca="1">(B26-B25)*D$10 * (3 - Данные!$A18 + Данные!$A17)</f>
        <v>11.200000000030741</v>
      </c>
      <c r="E26" s="322">
        <f ca="1">(C26-C25)*D$10 * (3 - Данные!$A18 + Данные!$A17)</f>
        <v>10.400000000004184</v>
      </c>
      <c r="F26" s="323"/>
      <c r="G26" s="324"/>
      <c r="H26" s="325">
        <f>(F26-F25)*H10/0.5</f>
        <v>0</v>
      </c>
      <c r="I26" s="326">
        <f>(G26-G25)*I10/0.5</f>
        <v>0</v>
      </c>
      <c r="J26" s="327"/>
      <c r="K26" s="324"/>
      <c r="L26" s="322">
        <f>(J26-J25)*L10/0.5</f>
        <v>0</v>
      </c>
      <c r="M26" s="326">
        <f>(K26-K25)*M10/0.5</f>
        <v>0</v>
      </c>
      <c r="N26" s="328"/>
      <c r="O26" s="329"/>
      <c r="P26" s="322">
        <f>(N26-N25)*P10/0.5</f>
        <v>0</v>
      </c>
      <c r="Q26" s="330">
        <f>(O26-O25)*Q10/0.5</f>
        <v>0</v>
      </c>
      <c r="R26" s="327"/>
      <c r="S26" s="324"/>
      <c r="T26" s="322">
        <f>(R26-R25)*T10/0.5</f>
        <v>0</v>
      </c>
      <c r="U26" s="334">
        <f>(S26-S25)*U10/0.5</f>
        <v>0</v>
      </c>
      <c r="V26" s="338">
        <f t="shared" ca="1" si="0"/>
        <v>44545.416666666664</v>
      </c>
      <c r="W26" s="337">
        <f t="shared" ca="1" si="1"/>
        <v>11.200000000030741</v>
      </c>
      <c r="X26" s="331">
        <f t="shared" ca="1" si="1"/>
        <v>10.400000000004184</v>
      </c>
    </row>
    <row r="27" spans="1:24" s="32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106.6841</v>
      </c>
      <c r="C27" s="175">
        <f ca="1">IF(INDIRECT(ADDRESS(Данные!$A19,C$1,1,1,"Данные"),1)=0,C26,INDIRECT(ADDRESS(Данные!$A19,C$1,1,1,"Данные"),1))</f>
        <v>68.209000000000003</v>
      </c>
      <c r="D27" s="176">
        <f ca="1">(B27-B26)*D$10 * (3 - Данные!$A19 + Данные!$A18)</f>
        <v>10.400000000004184</v>
      </c>
      <c r="E27" s="176">
        <f ca="1">(C27-C26)*D$10 * (3 - Данные!$A19 + Данные!$A18)</f>
        <v>9.5999999999776264</v>
      </c>
      <c r="F27" s="226"/>
      <c r="G27" s="148"/>
      <c r="H27" s="178">
        <f>(F27-F26)*H10/0.5</f>
        <v>0</v>
      </c>
      <c r="I27" s="228">
        <f>(G27-G26)*I10/0.5</f>
        <v>0</v>
      </c>
      <c r="J27" s="139"/>
      <c r="K27" s="148"/>
      <c r="L27" s="176">
        <f>(J27-J26)*L10/0.5</f>
        <v>0</v>
      </c>
      <c r="M27" s="228">
        <f>(K27-K26)*M10/0.5</f>
        <v>0</v>
      </c>
      <c r="N27" s="146"/>
      <c r="O27" s="147"/>
      <c r="P27" s="176">
        <f>(N27-N26)*P10/0.5</f>
        <v>0</v>
      </c>
      <c r="Q27" s="229">
        <f>(O27-O26)*Q10/0.5</f>
        <v>0</v>
      </c>
      <c r="R27" s="139"/>
      <c r="S27" s="148"/>
      <c r="T27" s="176">
        <f>(R27-R26)*T10/0.5</f>
        <v>0</v>
      </c>
      <c r="U27" s="333">
        <f>(S27-S26)*U10/0.5</f>
        <v>0</v>
      </c>
      <c r="V27" s="309">
        <f t="shared" ca="1" si="0"/>
        <v>44545.4375</v>
      </c>
      <c r="W27" s="336">
        <f t="shared" ca="1" si="1"/>
        <v>10.400000000004184</v>
      </c>
      <c r="X27" s="243">
        <f t="shared" ca="1" si="1"/>
        <v>9.5999999999776264</v>
      </c>
    </row>
    <row r="28" spans="1:24" s="332" customFormat="1" x14ac:dyDescent="0.2">
      <c r="A28" s="320">
        <f ca="1">INDIRECT(ADDRESS(Данные!$A20,4,1,1,"Данные"), 1)</f>
        <v>44545.458333333336</v>
      </c>
      <c r="B28" s="321">
        <f ca="1">IF(INDIRECT(ADDRESS(Данные!$A20,B$1,1,1,"Данные"),1)=0,B27,INDIRECT(ADDRESS(Данные!$A20,B$1,1,1,"Данные"),1))</f>
        <v>106.68559999999999</v>
      </c>
      <c r="C28" s="321">
        <f ca="1">IF(INDIRECT(ADDRESS(Данные!$A20,C$1,1,1,"Данные"),1)=0,C27,INDIRECT(ADDRESS(Данные!$A20,C$1,1,1,"Данные"),1))</f>
        <v>68.2102</v>
      </c>
      <c r="D28" s="322">
        <f ca="1">(B28-B27)*D$10 * (3 - Данные!$A20 + Данные!$A19)</f>
        <v>11.999999999943611</v>
      </c>
      <c r="E28" s="322">
        <f ca="1">(C28-C27)*D$10 * (3 - Данные!$A20 + Данные!$A19)</f>
        <v>9.5999999999776264</v>
      </c>
      <c r="F28" s="323"/>
      <c r="G28" s="324"/>
      <c r="H28" s="325">
        <f>(F28-F27)*H10/0.5</f>
        <v>0</v>
      </c>
      <c r="I28" s="326">
        <f>(G28-G27)*I10/0.5</f>
        <v>0</v>
      </c>
      <c r="J28" s="327"/>
      <c r="K28" s="324"/>
      <c r="L28" s="322">
        <f>(J28-J27)*L10/0.5</f>
        <v>0</v>
      </c>
      <c r="M28" s="326">
        <f>(K28-K27)*M10/0.5</f>
        <v>0</v>
      </c>
      <c r="N28" s="328"/>
      <c r="O28" s="329"/>
      <c r="P28" s="322">
        <f>(N28-N27)*P10/0.5</f>
        <v>0</v>
      </c>
      <c r="Q28" s="330">
        <f>(O28-O27)*Q10/0.5</f>
        <v>0</v>
      </c>
      <c r="R28" s="327"/>
      <c r="S28" s="324"/>
      <c r="T28" s="322">
        <f>(R28-R27)*T10/0.5</f>
        <v>0</v>
      </c>
      <c r="U28" s="334">
        <f>(S28-S27)*U10/0.5</f>
        <v>0</v>
      </c>
      <c r="V28" s="338">
        <f t="shared" ca="1" si="0"/>
        <v>44545.458333333336</v>
      </c>
      <c r="W28" s="337">
        <f t="shared" ca="1" si="1"/>
        <v>11.999999999943611</v>
      </c>
      <c r="X28" s="331">
        <f t="shared" ca="1" si="1"/>
        <v>9.5999999999776264</v>
      </c>
    </row>
    <row r="29" spans="1:24" s="32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106.6883</v>
      </c>
      <c r="C29" s="175">
        <f ca="1">IF(INDIRECT(ADDRESS(Данные!$A21,C$1,1,1,"Данные"),1)=0,C28,INDIRECT(ADDRESS(Данные!$A21,C$1,1,1,"Данные"),1))</f>
        <v>68.212900000000005</v>
      </c>
      <c r="D29" s="176">
        <f ca="1">(B29-B28)*D$10 * (3 - Данные!$A21 + Данные!$A20)</f>
        <v>10.800000000017462</v>
      </c>
      <c r="E29" s="176">
        <f ca="1">(C29-C28)*D$10 * (3 - Данные!$A21 + Данные!$A20)</f>
        <v>10.800000000017462</v>
      </c>
      <c r="F29" s="226"/>
      <c r="G29" s="148"/>
      <c r="H29" s="178">
        <f>(F29-F28)*H10</f>
        <v>0</v>
      </c>
      <c r="I29" s="228">
        <f>(G29-G28)*I10</f>
        <v>0</v>
      </c>
      <c r="J29" s="139"/>
      <c r="K29" s="148"/>
      <c r="L29" s="176">
        <f>(J29-J28)*L10</f>
        <v>0</v>
      </c>
      <c r="M29" s="228">
        <f>(K29-K28)*M10</f>
        <v>0</v>
      </c>
      <c r="N29" s="146"/>
      <c r="O29" s="147"/>
      <c r="P29" s="176">
        <f>(N29-N28)*P10</f>
        <v>0</v>
      </c>
      <c r="Q29" s="229">
        <f>(O29-O28)*Q10</f>
        <v>0</v>
      </c>
      <c r="R29" s="139"/>
      <c r="S29" s="148"/>
      <c r="T29" s="176">
        <f>(R29-R28)*T10</f>
        <v>0</v>
      </c>
      <c r="U29" s="333">
        <f>(S29-S28)*U10</f>
        <v>0</v>
      </c>
      <c r="V29" s="309">
        <f t="shared" ca="1" si="0"/>
        <v>44545.5</v>
      </c>
      <c r="W29" s="336">
        <f t="shared" ca="1" si="1"/>
        <v>10.800000000017462</v>
      </c>
      <c r="X29" s="243">
        <f t="shared" ca="1" si="1"/>
        <v>10.800000000017462</v>
      </c>
    </row>
    <row r="30" spans="1:24" s="32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106.6913</v>
      </c>
      <c r="C30" s="175">
        <f ca="1">IF(INDIRECT(ADDRESS(Данные!$A22,C$1,1,1,"Данные"),1)=0,C29,INDIRECT(ADDRESS(Данные!$A22,C$1,1,1,"Данные"),1))</f>
        <v>68.216200000000001</v>
      </c>
      <c r="D30" s="176">
        <f ca="1">(B30-B29)*D$10 * (3 - Данные!$A22 + Данные!$A21)</f>
        <v>12.000000000000455</v>
      </c>
      <c r="E30" s="176">
        <f ca="1">(C30-C29)*D$10 * (3 - Данные!$A22 + Данные!$A21)</f>
        <v>13.199999999983447</v>
      </c>
      <c r="F30" s="226"/>
      <c r="G30" s="148"/>
      <c r="H30" s="178">
        <f>(F30-F29)*H10</f>
        <v>0</v>
      </c>
      <c r="I30" s="228">
        <f>(G30-G29)*I10</f>
        <v>0</v>
      </c>
      <c r="J30" s="139"/>
      <c r="K30" s="148"/>
      <c r="L30" s="176">
        <f>(J30-J29)*L10</f>
        <v>0</v>
      </c>
      <c r="M30" s="228">
        <f>(K30-K29)*M10</f>
        <v>0</v>
      </c>
      <c r="N30" s="146"/>
      <c r="O30" s="147"/>
      <c r="P30" s="176">
        <f>(N30-N29)*P10</f>
        <v>0</v>
      </c>
      <c r="Q30" s="229">
        <f>(O30-O29)*Q10</f>
        <v>0</v>
      </c>
      <c r="R30" s="139"/>
      <c r="S30" s="148"/>
      <c r="T30" s="176">
        <f>(R30-R29)*T10</f>
        <v>0</v>
      </c>
      <c r="U30" s="333">
        <f>(S30-S29)*U10</f>
        <v>0</v>
      </c>
      <c r="V30" s="309">
        <f t="shared" ca="1" si="0"/>
        <v>44545.541666666664</v>
      </c>
      <c r="W30" s="336">
        <f t="shared" ca="1" si="1"/>
        <v>12.000000000000455</v>
      </c>
      <c r="X30" s="243">
        <f t="shared" ca="1" si="1"/>
        <v>13.199999999983447</v>
      </c>
    </row>
    <row r="31" spans="1:24" s="32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106.6943</v>
      </c>
      <c r="C31" s="175">
        <f ca="1">IF(INDIRECT(ADDRESS(Данные!$A23,C$1,1,1,"Данные"),1)=0,C30,INDIRECT(ADDRESS(Данные!$A23,C$1,1,1,"Данные"),1))</f>
        <v>68.219499999999996</v>
      </c>
      <c r="D31" s="176">
        <f ca="1">(B31-B30)*D$10 * (3 - Данные!$A23 + Данные!$A22)</f>
        <v>12.000000000000455</v>
      </c>
      <c r="E31" s="176">
        <f ca="1">(C31-C30)*D$10 * (3 - Данные!$A23 + Данные!$A22)</f>
        <v>13.199999999983447</v>
      </c>
      <c r="F31" s="226"/>
      <c r="G31" s="148"/>
      <c r="H31" s="178">
        <f>(F31-F30)*H10</f>
        <v>0</v>
      </c>
      <c r="I31" s="228">
        <f>(G31-G30)*I10</f>
        <v>0</v>
      </c>
      <c r="J31" s="139"/>
      <c r="K31" s="148"/>
      <c r="L31" s="176">
        <f>(J31-J30)*L10</f>
        <v>0</v>
      </c>
      <c r="M31" s="228">
        <f>(K31-K30)*M10</f>
        <v>0</v>
      </c>
      <c r="N31" s="146"/>
      <c r="O31" s="147"/>
      <c r="P31" s="176">
        <f>(N31-N30)*P10</f>
        <v>0</v>
      </c>
      <c r="Q31" s="229">
        <f>(O31-O30)*Q10</f>
        <v>0</v>
      </c>
      <c r="R31" s="139"/>
      <c r="S31" s="148"/>
      <c r="T31" s="176">
        <f>(R31-R30)*T10</f>
        <v>0</v>
      </c>
      <c r="U31" s="333">
        <f>(S31-S30)*U10</f>
        <v>0</v>
      </c>
      <c r="V31" s="309">
        <f t="shared" ca="1" si="0"/>
        <v>44545.583333333336</v>
      </c>
      <c r="W31" s="336">
        <f t="shared" ca="1" si="1"/>
        <v>12.000000000000455</v>
      </c>
      <c r="X31" s="243">
        <f t="shared" ca="1" si="1"/>
        <v>13.199999999983447</v>
      </c>
    </row>
    <row r="32" spans="1:24" s="32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106.6974</v>
      </c>
      <c r="C32" s="175">
        <f ca="1">IF(INDIRECT(ADDRESS(Данные!$A24,C$1,1,1,"Данные"),1)=0,C31,INDIRECT(ADDRESS(Данные!$A24,C$1,1,1,"Данные"),1))</f>
        <v>68.222700000000003</v>
      </c>
      <c r="D32" s="176">
        <f ca="1">(B32-B31)*D$10 * (3 - Данные!$A24 + Данные!$A23)</f>
        <v>12.400000000013733</v>
      </c>
      <c r="E32" s="176">
        <f ca="1">(C32-C31)*D$10 * (3 - Данные!$A24 + Данные!$A23)</f>
        <v>12.800000000027012</v>
      </c>
      <c r="F32" s="226"/>
      <c r="G32" s="148"/>
      <c r="H32" s="178">
        <f>(F32-F31)*H10</f>
        <v>0</v>
      </c>
      <c r="I32" s="228">
        <f>(G32-G31)*I10</f>
        <v>0</v>
      </c>
      <c r="J32" s="139"/>
      <c r="K32" s="148"/>
      <c r="L32" s="176">
        <f>(J32-J31)*L10</f>
        <v>0</v>
      </c>
      <c r="M32" s="228">
        <f>(K32-K31)*M10</f>
        <v>0</v>
      </c>
      <c r="N32" s="146"/>
      <c r="O32" s="147"/>
      <c r="P32" s="176">
        <f>(N32-N31)*P10</f>
        <v>0</v>
      </c>
      <c r="Q32" s="229">
        <f>(O32-O31)*Q10</f>
        <v>0</v>
      </c>
      <c r="R32" s="139"/>
      <c r="S32" s="148"/>
      <c r="T32" s="176">
        <f>(R32-R31)*T10</f>
        <v>0</v>
      </c>
      <c r="U32" s="333">
        <f>(S32-S31)*U10</f>
        <v>0</v>
      </c>
      <c r="V32" s="309">
        <f t="shared" ca="1" si="0"/>
        <v>44545.625</v>
      </c>
      <c r="W32" s="336">
        <f t="shared" ca="1" si="1"/>
        <v>12.400000000013733</v>
      </c>
      <c r="X32" s="243">
        <f t="shared" ca="1" si="1"/>
        <v>12.800000000027012</v>
      </c>
    </row>
    <row r="33" spans="1:24" s="32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106.70050000000001</v>
      </c>
      <c r="C33" s="175">
        <f ca="1">IF(INDIRECT(ADDRESS(Данные!$A25,C$1,1,1,"Данные"),1)=0,C32,INDIRECT(ADDRESS(Данные!$A25,C$1,1,1,"Данные"),1))</f>
        <v>68.225999999999999</v>
      </c>
      <c r="D33" s="176">
        <f ca="1">(B33-B32)*D$10 * (3 - Данные!$A25 + Данные!$A24)</f>
        <v>12.400000000013733</v>
      </c>
      <c r="E33" s="176">
        <f ca="1">(C33-C32)*D$10 * (3 - Данные!$A25 + Данные!$A24)</f>
        <v>13.199999999983447</v>
      </c>
      <c r="F33" s="226"/>
      <c r="G33" s="148"/>
      <c r="H33" s="178">
        <f>(F33-F32)*H10</f>
        <v>0</v>
      </c>
      <c r="I33" s="228">
        <f>(G33-G32)*I10</f>
        <v>0</v>
      </c>
      <c r="J33" s="139"/>
      <c r="K33" s="148"/>
      <c r="L33" s="176">
        <f>(J33-J32)*L10</f>
        <v>0</v>
      </c>
      <c r="M33" s="228">
        <f>(K33-K32)*M10</f>
        <v>0</v>
      </c>
      <c r="N33" s="146"/>
      <c r="O33" s="147"/>
      <c r="P33" s="176">
        <f>(N33-N32)*P10</f>
        <v>0</v>
      </c>
      <c r="Q33" s="229">
        <f>(O33-O32)*Q10</f>
        <v>0</v>
      </c>
      <c r="R33" s="139"/>
      <c r="S33" s="148"/>
      <c r="T33" s="176">
        <f>(R33-R32)*T10</f>
        <v>0</v>
      </c>
      <c r="U33" s="333">
        <f>(S33-S32)*U10</f>
        <v>0</v>
      </c>
      <c r="V33" s="309">
        <f t="shared" ca="1" si="0"/>
        <v>44545.666666666664</v>
      </c>
      <c r="W33" s="336">
        <f t="shared" ca="1" si="1"/>
        <v>12.400000000013733</v>
      </c>
      <c r="X33" s="243">
        <f t="shared" ca="1" si="1"/>
        <v>13.199999999983447</v>
      </c>
    </row>
    <row r="34" spans="1:24" s="32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106.70359999999999</v>
      </c>
      <c r="C34" s="175">
        <f ca="1">IF(INDIRECT(ADDRESS(Данные!$A26,C$1,1,1,"Данные"),1)=0,C33,INDIRECT(ADDRESS(Данные!$A26,C$1,1,1,"Данные"),1))</f>
        <v>68.229299999999995</v>
      </c>
      <c r="D34" s="176">
        <f ca="1">(B34-B33)*D$10 * (3 - Данные!$A26 + Данные!$A25)</f>
        <v>12.39999999995689</v>
      </c>
      <c r="E34" s="176">
        <f ca="1">(C34-C33)*D$10 * (3 - Данные!$A26 + Данные!$A25)</f>
        <v>13.199999999983447</v>
      </c>
      <c r="F34" s="226"/>
      <c r="G34" s="148"/>
      <c r="H34" s="178">
        <f>(F34-F33)*H10</f>
        <v>0</v>
      </c>
      <c r="I34" s="228">
        <f>(G34-G33)*I10</f>
        <v>0</v>
      </c>
      <c r="J34" s="139"/>
      <c r="K34" s="148"/>
      <c r="L34" s="176">
        <f>(J34-J33)*L10</f>
        <v>0</v>
      </c>
      <c r="M34" s="228">
        <f>(K34-K33)*M10</f>
        <v>0</v>
      </c>
      <c r="N34" s="146"/>
      <c r="O34" s="147"/>
      <c r="P34" s="176">
        <f>(N34-N33)*P10</f>
        <v>0</v>
      </c>
      <c r="Q34" s="229">
        <f>(O34-O33)*Q10</f>
        <v>0</v>
      </c>
      <c r="R34" s="139"/>
      <c r="S34" s="148"/>
      <c r="T34" s="176">
        <f>(R34-R33)*T10</f>
        <v>0</v>
      </c>
      <c r="U34" s="333">
        <f>(S34-S33)*U10</f>
        <v>0</v>
      </c>
      <c r="V34" s="309">
        <f t="shared" ca="1" si="0"/>
        <v>44545.708333333336</v>
      </c>
      <c r="W34" s="336">
        <f t="shared" ca="1" si="1"/>
        <v>12.39999999995689</v>
      </c>
      <c r="X34" s="243">
        <f t="shared" ca="1" si="1"/>
        <v>13.199999999983447</v>
      </c>
    </row>
    <row r="35" spans="1:24" s="32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106.709</v>
      </c>
      <c r="C35" s="175">
        <f ca="1">IF(INDIRECT(ADDRESS(Данные!$A27,C$1,1,1,"Данные"),1)=0,C34,INDIRECT(ADDRESS(Данные!$A27,C$1,1,1,"Данные"),1))</f>
        <v>68.231700000000004</v>
      </c>
      <c r="D35" s="176">
        <f ca="1">(B35-B34)*D$10 * (3 - Данные!$A27 + Данные!$A26)</f>
        <v>21.600000000034925</v>
      </c>
      <c r="E35" s="176">
        <f ca="1">(C35-C34)*D$10 * (3 - Данные!$A27 + Данные!$A26)</f>
        <v>9.6000000000344698</v>
      </c>
      <c r="F35" s="226"/>
      <c r="G35" s="148"/>
      <c r="H35" s="178">
        <f>(F35-F34)*H10</f>
        <v>0</v>
      </c>
      <c r="I35" s="228">
        <f>(G35-G34)*I10</f>
        <v>0</v>
      </c>
      <c r="J35" s="139"/>
      <c r="K35" s="148"/>
      <c r="L35" s="176">
        <f>(J35-J34)*L10</f>
        <v>0</v>
      </c>
      <c r="M35" s="228">
        <f>(K35-K34)*M10</f>
        <v>0</v>
      </c>
      <c r="N35" s="146"/>
      <c r="O35" s="147"/>
      <c r="P35" s="176">
        <f>(N35-N34)*P10</f>
        <v>0</v>
      </c>
      <c r="Q35" s="229">
        <f>(O35-O34)*Q10</f>
        <v>0</v>
      </c>
      <c r="R35" s="139"/>
      <c r="S35" s="148"/>
      <c r="T35" s="176">
        <f>(R35-R34)*T10</f>
        <v>0</v>
      </c>
      <c r="U35" s="333">
        <f>(S35-S34)*U10</f>
        <v>0</v>
      </c>
      <c r="V35" s="309">
        <f t="shared" ca="1" si="0"/>
        <v>44545.75</v>
      </c>
      <c r="W35" s="336">
        <f t="shared" ca="1" si="1"/>
        <v>21.600000000034925</v>
      </c>
      <c r="X35" s="243">
        <f t="shared" ca="1" si="1"/>
        <v>9.6000000000344698</v>
      </c>
    </row>
    <row r="36" spans="1:24" s="32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106.7144</v>
      </c>
      <c r="C36" s="175">
        <f ca="1">IF(INDIRECT(ADDRESS(Данные!$A28,C$1,1,1,"Данные"),1)=0,C35,INDIRECT(ADDRESS(Данные!$A28,C$1,1,1,"Данные"),1))</f>
        <v>68.233599999999996</v>
      </c>
      <c r="D36" s="176">
        <f ca="1">(B36-B35)*D$10 * (3 - Данные!$A28 + Данные!$A27)</f>
        <v>21.599999999978081</v>
      </c>
      <c r="E36" s="176">
        <f ca="1">(C36-C35)*D$10 * (3 - Данные!$A28 + Данные!$A27)</f>
        <v>7.5999999999680767</v>
      </c>
      <c r="F36" s="226"/>
      <c r="G36" s="148"/>
      <c r="H36" s="178">
        <f>(F36-F35)*H10/0.5</f>
        <v>0</v>
      </c>
      <c r="I36" s="228">
        <f>(G36-G35)*I10/0.5</f>
        <v>0</v>
      </c>
      <c r="J36" s="139"/>
      <c r="K36" s="148"/>
      <c r="L36" s="176">
        <f>(J36-J35)*L10/0.5</f>
        <v>0</v>
      </c>
      <c r="M36" s="228">
        <f>(K36-K35)*M10/0.5</f>
        <v>0</v>
      </c>
      <c r="N36" s="146"/>
      <c r="O36" s="147"/>
      <c r="P36" s="176">
        <f>(N36-N35)*P10/0.5</f>
        <v>0</v>
      </c>
      <c r="Q36" s="229">
        <f>(O36-O35)*Q10/0.5</f>
        <v>0</v>
      </c>
      <c r="R36" s="139"/>
      <c r="S36" s="148"/>
      <c r="T36" s="176">
        <f>(R36-R35)*T10/0.5</f>
        <v>0</v>
      </c>
      <c r="U36" s="333">
        <f>(S36-S35)*U10/0.5</f>
        <v>0</v>
      </c>
      <c r="V36" s="309">
        <f t="shared" ca="1" si="0"/>
        <v>44545.791666666664</v>
      </c>
      <c r="W36" s="336">
        <f t="shared" ca="1" si="1"/>
        <v>21.599999999978081</v>
      </c>
      <c r="X36" s="243">
        <f t="shared" ca="1" si="1"/>
        <v>7.5999999999680767</v>
      </c>
    </row>
    <row r="37" spans="1:24" s="32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106.71729999999999</v>
      </c>
      <c r="C37" s="175">
        <f ca="1">IF(INDIRECT(ADDRESS(Данные!$A29,C$1,1,1,"Данные"),1)=0,C36,INDIRECT(ADDRESS(Данные!$A29,C$1,1,1,"Данные"),1))</f>
        <v>68.236500000000007</v>
      </c>
      <c r="D37" s="176">
        <f ca="1">(B37-B36)*D$10 * (3 - Данные!$A29 + Данные!$A28)</f>
        <v>11.599999999987176</v>
      </c>
      <c r="E37" s="176">
        <f ca="1">(C37-C36)*D$10 * (3 - Данные!$A29 + Данные!$A28)</f>
        <v>11.60000000004402</v>
      </c>
      <c r="F37" s="226"/>
      <c r="G37" s="148"/>
      <c r="H37" s="285">
        <f>(F37-F36)*H10/0.5</f>
        <v>0</v>
      </c>
      <c r="I37" s="286">
        <f>(G37-G36)*I10/0.5</f>
        <v>0</v>
      </c>
      <c r="J37" s="139"/>
      <c r="K37" s="148"/>
      <c r="L37" s="287">
        <f>(J37-J36)*L10/0.5</f>
        <v>0</v>
      </c>
      <c r="M37" s="286">
        <f>(K37-K36)*M10/0.5</f>
        <v>0</v>
      </c>
      <c r="N37" s="146"/>
      <c r="O37" s="147"/>
      <c r="P37" s="287">
        <f>(N37-N36)*P10/0.5</f>
        <v>0</v>
      </c>
      <c r="Q37" s="288">
        <f>(O37-O36)*Q10/0.5</f>
        <v>0</v>
      </c>
      <c r="R37" s="139"/>
      <c r="S37" s="148"/>
      <c r="T37" s="287">
        <f>(R37-R36)*T10/0.5</f>
        <v>0</v>
      </c>
      <c r="U37" s="335">
        <f>(S37-S36)*U10/0.5</f>
        <v>0</v>
      </c>
      <c r="V37" s="309">
        <f t="shared" ca="1" si="0"/>
        <v>44545.833333333336</v>
      </c>
      <c r="W37" s="336">
        <f t="shared" ca="1" si="1"/>
        <v>11.599999999987176</v>
      </c>
      <c r="X37" s="243">
        <f t="shared" ca="1" si="1"/>
        <v>11.60000000004402</v>
      </c>
    </row>
    <row r="38" spans="1:24" s="32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106.72</v>
      </c>
      <c r="C38" s="175">
        <f ca="1">IF(INDIRECT(ADDRESS(Данные!$A30,C$1,1,1,"Данные"),1)=0,C37,INDIRECT(ADDRESS(Данные!$A30,C$1,1,1,"Данные"),1))</f>
        <v>68.2393</v>
      </c>
      <c r="D38" s="176">
        <f ca="1">(B38-B37)*D$10 * (3 - Данные!$A30 + Данные!$A29)</f>
        <v>10.800000000017462</v>
      </c>
      <c r="E38" s="176">
        <f ca="1">(C38-C37)*D$10 * (3 - Данные!$A30 + Данные!$A29)</f>
        <v>11.199999999973898</v>
      </c>
      <c r="F38" s="226"/>
      <c r="G38" s="148"/>
      <c r="H38" s="178">
        <f>(F38-F37)*H10/0.5</f>
        <v>0</v>
      </c>
      <c r="I38" s="228">
        <f>(G38-G37)*I10/0.5</f>
        <v>0</v>
      </c>
      <c r="J38" s="139"/>
      <c r="K38" s="148"/>
      <c r="L38" s="176">
        <f>(J38-J37)*L10/0.5</f>
        <v>0</v>
      </c>
      <c r="M38" s="228">
        <f>(K38-K37)*M10/0.5</f>
        <v>0</v>
      </c>
      <c r="N38" s="146"/>
      <c r="O38" s="147"/>
      <c r="P38" s="176">
        <f>(N38-N37)*P10/0.5</f>
        <v>0</v>
      </c>
      <c r="Q38" s="229">
        <f>(O38-O37)*Q10/0.5</f>
        <v>0</v>
      </c>
      <c r="R38" s="139"/>
      <c r="S38" s="148"/>
      <c r="T38" s="176">
        <f>(R38-R37)*T10/0.5</f>
        <v>0</v>
      </c>
      <c r="U38" s="333">
        <f>(S38-S37)*U10/0.5</f>
        <v>0</v>
      </c>
      <c r="V38" s="309">
        <f t="shared" ca="1" si="0"/>
        <v>44545.875</v>
      </c>
      <c r="W38" s="336">
        <f t="shared" ca="1" si="1"/>
        <v>10.800000000017462</v>
      </c>
      <c r="X38" s="243">
        <f t="shared" ca="1" si="1"/>
        <v>11.199999999973898</v>
      </c>
    </row>
    <row r="39" spans="1:24" s="32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106.7212</v>
      </c>
      <c r="C39" s="175">
        <f ca="1">IF(INDIRECT(ADDRESS(Данные!$A31,C$1,1,1,"Данные"),1)=0,C38,INDIRECT(ADDRESS(Данные!$A31,C$1,1,1,"Данные"),1))</f>
        <v>68.240499999999997</v>
      </c>
      <c r="D39" s="176">
        <f ca="1">(B39-B38)*D$10 * (3 - Данные!$A31 + Данные!$A30)</f>
        <v>9.5999999999776264</v>
      </c>
      <c r="E39" s="176">
        <f ca="1">(C39-C38)*D$10 * (3 - Данные!$A31 + Данные!$A30)</f>
        <v>9.5999999999776264</v>
      </c>
      <c r="F39" s="226"/>
      <c r="G39" s="148"/>
      <c r="H39" s="178">
        <f>(F39-F38)*H10/0.5</f>
        <v>0</v>
      </c>
      <c r="I39" s="228">
        <f>(G39-G38)*I10/0.5</f>
        <v>0</v>
      </c>
      <c r="J39" s="139"/>
      <c r="K39" s="148"/>
      <c r="L39" s="176">
        <f>(J39-J38)*L10/0.5</f>
        <v>0</v>
      </c>
      <c r="M39" s="228">
        <f>(K39-K38)*M10/0.5</f>
        <v>0</v>
      </c>
      <c r="N39" s="146"/>
      <c r="O39" s="147"/>
      <c r="P39" s="176">
        <f>(N39-N38)*P10/0.5</f>
        <v>0</v>
      </c>
      <c r="Q39" s="229">
        <f>(O39-O38)*Q10/0.5</f>
        <v>0</v>
      </c>
      <c r="R39" s="139"/>
      <c r="S39" s="148"/>
      <c r="T39" s="176">
        <f>(R39-R38)*T10/0.5</f>
        <v>0</v>
      </c>
      <c r="U39" s="333">
        <f>(S39-S38)*U10/0.5</f>
        <v>0</v>
      </c>
      <c r="V39" s="309">
        <f t="shared" ca="1" si="0"/>
        <v>44545.895833333336</v>
      </c>
      <c r="W39" s="336">
        <f t="shared" ca="1" si="1"/>
        <v>9.5999999999776264</v>
      </c>
      <c r="X39" s="243">
        <f t="shared" ca="1" si="1"/>
        <v>9.5999999999776264</v>
      </c>
    </row>
    <row r="40" spans="1:24" s="332" customFormat="1" x14ac:dyDescent="0.2">
      <c r="A40" s="320">
        <f ca="1">INDIRECT(ADDRESS(Данные!$A32,4,1,1,"Данные"), 1)</f>
        <v>44545.916666666664</v>
      </c>
      <c r="B40" s="321">
        <f ca="1">IF(INDIRECT(ADDRESS(Данные!$A32,B$1,1,1,"Данные"),1)=0,B39,INDIRECT(ADDRESS(Данные!$A32,B$1,1,1,"Данные"),1))</f>
        <v>106.7225</v>
      </c>
      <c r="C40" s="321">
        <f ca="1">IF(INDIRECT(ADDRESS(Данные!$A32,C$1,1,1,"Данные"),1)=0,C39,INDIRECT(ADDRESS(Данные!$A32,C$1,1,1,"Данные"),1))</f>
        <v>68.241900000000001</v>
      </c>
      <c r="D40" s="322">
        <f ca="1">(B40-B39)*D$10 * (3 - Данные!$A32 + Данные!$A31)</f>
        <v>10.400000000004184</v>
      </c>
      <c r="E40" s="322">
        <f ca="1">(C40-C39)*D$10 * (3 - Данные!$A32 + Данные!$A31)</f>
        <v>11.200000000030741</v>
      </c>
      <c r="F40" s="323"/>
      <c r="G40" s="324"/>
      <c r="H40" s="325">
        <f>(F40-F39)*H10/0.5</f>
        <v>0</v>
      </c>
      <c r="I40" s="326">
        <f>(G40-G39)*I10/0.5</f>
        <v>0</v>
      </c>
      <c r="J40" s="327"/>
      <c r="K40" s="324"/>
      <c r="L40" s="322">
        <f>(J40-J39)*L10/0.5</f>
        <v>0</v>
      </c>
      <c r="M40" s="326">
        <f>(K40-K39)*M10/0.5</f>
        <v>0</v>
      </c>
      <c r="N40" s="328"/>
      <c r="O40" s="329"/>
      <c r="P40" s="322">
        <f>(N40-N39)*P10/0.5</f>
        <v>0</v>
      </c>
      <c r="Q40" s="330">
        <f>(O40-O39)*Q10/0.5</f>
        <v>0</v>
      </c>
      <c r="R40" s="327"/>
      <c r="S40" s="324"/>
      <c r="T40" s="322">
        <f>(R40-R39)*T10/0.5</f>
        <v>0</v>
      </c>
      <c r="U40" s="334">
        <f>(S40-S39)*U10/0.5</f>
        <v>0</v>
      </c>
      <c r="V40" s="338">
        <f t="shared" ca="1" si="0"/>
        <v>44545.916666666664</v>
      </c>
      <c r="W40" s="337">
        <f t="shared" ca="1" si="1"/>
        <v>10.400000000004184</v>
      </c>
      <c r="X40" s="331">
        <f t="shared" ca="1" si="1"/>
        <v>11.200000000030741</v>
      </c>
    </row>
    <row r="41" spans="1:24" s="32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106.7238</v>
      </c>
      <c r="C41" s="175">
        <f ca="1">IF(INDIRECT(ADDRESS(Данные!$A33,C$1,1,1,"Данные"),1)=0,C40,INDIRECT(ADDRESS(Данные!$A33,C$1,1,1,"Данные"),1))</f>
        <v>68.243200000000002</v>
      </c>
      <c r="D41" s="176">
        <f ca="1">(B41-B40)*D$10 * (3 - Данные!$A33 + Данные!$A32)</f>
        <v>10.400000000004184</v>
      </c>
      <c r="E41" s="176">
        <f ca="1">(C41-C40)*D$10 * (3 - Данные!$A33 + Данные!$A32)</f>
        <v>10.400000000004184</v>
      </c>
      <c r="F41" s="226"/>
      <c r="G41" s="148"/>
      <c r="H41" s="178">
        <f>(F41-F40)*H10/0.5</f>
        <v>0</v>
      </c>
      <c r="I41" s="228">
        <f>(G41-G40)*I10/0.5</f>
        <v>0</v>
      </c>
      <c r="J41" s="139"/>
      <c r="K41" s="148"/>
      <c r="L41" s="176">
        <f>(J41-J40)*L10/0.5</f>
        <v>0</v>
      </c>
      <c r="M41" s="228">
        <f>(K41-K40)*M10/0.5</f>
        <v>0</v>
      </c>
      <c r="N41" s="146"/>
      <c r="O41" s="147"/>
      <c r="P41" s="176">
        <f>(N41-N40)*P10/0.5</f>
        <v>0</v>
      </c>
      <c r="Q41" s="229">
        <f>(O41-O40)*Q10/0.5</f>
        <v>0</v>
      </c>
      <c r="R41" s="139"/>
      <c r="S41" s="148"/>
      <c r="T41" s="176">
        <f>(R41-R40)*T10/0.5</f>
        <v>0</v>
      </c>
      <c r="U41" s="333">
        <f>(S41-S40)*U10/0.5</f>
        <v>0</v>
      </c>
      <c r="V41" s="309">
        <f t="shared" ca="1" si="0"/>
        <v>44545.9375</v>
      </c>
      <c r="W41" s="336">
        <f t="shared" ca="1" si="1"/>
        <v>10.400000000004184</v>
      </c>
      <c r="X41" s="243">
        <f t="shared" ca="1" si="1"/>
        <v>10.400000000004184</v>
      </c>
    </row>
    <row r="42" spans="1:24" s="332" customFormat="1" x14ac:dyDescent="0.2">
      <c r="A42" s="320">
        <f ca="1">INDIRECT(ADDRESS(Данные!$A34,4,1,1,"Данные"), 1)</f>
        <v>44545.958333333336</v>
      </c>
      <c r="B42" s="321">
        <f ca="1">IF(INDIRECT(ADDRESS(Данные!$A34,B$1,1,1,"Данные"),1)=0,B41,INDIRECT(ADDRESS(Данные!$A34,B$1,1,1,"Данные"),1))</f>
        <v>106.7251</v>
      </c>
      <c r="C42" s="321">
        <f ca="1">IF(INDIRECT(ADDRESS(Данные!$A34,C$1,1,1,"Данные"),1)=0,C41,INDIRECT(ADDRESS(Данные!$A34,C$1,1,1,"Данные"),1))</f>
        <v>68.244500000000002</v>
      </c>
      <c r="D42" s="322">
        <f ca="1">(B42-B41)*D$10 * (3 - Данные!$A34 + Данные!$A33)</f>
        <v>10.400000000004184</v>
      </c>
      <c r="E42" s="322">
        <f ca="1">(C42-C41)*D$10 * (3 - Данные!$A34 + Данные!$A33)</f>
        <v>10.400000000004184</v>
      </c>
      <c r="F42" s="323"/>
      <c r="G42" s="324"/>
      <c r="H42" s="325">
        <f>(F42-F41)*H10/0.5</f>
        <v>0</v>
      </c>
      <c r="I42" s="326">
        <f>(G42-G41)*I10/0.5</f>
        <v>0</v>
      </c>
      <c r="J42" s="327"/>
      <c r="K42" s="324"/>
      <c r="L42" s="322">
        <f>(J42-J41)*L10/0.5</f>
        <v>0</v>
      </c>
      <c r="M42" s="326">
        <f>(K42-K41)*M10/0.5</f>
        <v>0</v>
      </c>
      <c r="N42" s="328"/>
      <c r="O42" s="329"/>
      <c r="P42" s="322">
        <f>(N42-N41)*P10/0.5</f>
        <v>0</v>
      </c>
      <c r="Q42" s="330">
        <f>(O42-O41)*Q10/0.5</f>
        <v>0</v>
      </c>
      <c r="R42" s="327"/>
      <c r="S42" s="324"/>
      <c r="T42" s="322">
        <f>(R42-R41)*T10/0.5</f>
        <v>0</v>
      </c>
      <c r="U42" s="334">
        <f>(S42-S41)*U10/0.5</f>
        <v>0</v>
      </c>
      <c r="V42" s="338">
        <f t="shared" ca="1" si="0"/>
        <v>44545.958333333336</v>
      </c>
      <c r="W42" s="337">
        <f t="shared" ca="1" si="1"/>
        <v>10.400000000004184</v>
      </c>
      <c r="X42" s="331">
        <f t="shared" ca="1" si="1"/>
        <v>10.400000000004184</v>
      </c>
    </row>
    <row r="43" spans="1:24" s="32" customFormat="1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106.7277</v>
      </c>
      <c r="C43" s="175">
        <f ca="1">IF(INDIRECT(ADDRESS(Данные!$A35,C$1,1,1,"Данные"),1)=0,C42,INDIRECT(ADDRESS(Данные!$A35,C$1,1,1,"Данные"),1))</f>
        <v>68.247299999999996</v>
      </c>
      <c r="D43" s="176">
        <f ca="1">(B43-B42)*D$10 * (3 - Данные!$A35 + Данные!$A34)</f>
        <v>10.400000000004184</v>
      </c>
      <c r="E43" s="176">
        <f ca="1">(C43-C42)*D$10 * (3 - Данные!$A35 + Данные!$A34)</f>
        <v>11.199999999973898</v>
      </c>
      <c r="F43" s="226"/>
      <c r="G43" s="148"/>
      <c r="H43" s="178">
        <f>(F43-F42)*H10/0.5</f>
        <v>0</v>
      </c>
      <c r="I43" s="228">
        <f>(G43-G42)*I10/0.5</f>
        <v>0</v>
      </c>
      <c r="J43" s="139"/>
      <c r="K43" s="148"/>
      <c r="L43" s="176">
        <f>(J43-J42)*L10/0.5</f>
        <v>0</v>
      </c>
      <c r="M43" s="228">
        <f>(K43-K42)*M10/0.5</f>
        <v>0</v>
      </c>
      <c r="N43" s="146"/>
      <c r="O43" s="147"/>
      <c r="P43" s="176">
        <f>(N43-N42)*P10/0.5</f>
        <v>0</v>
      </c>
      <c r="Q43" s="229">
        <f>(O43-O42)*Q10/0.5</f>
        <v>0</v>
      </c>
      <c r="R43" s="139"/>
      <c r="S43" s="148"/>
      <c r="T43" s="176">
        <f>(R43-R42)*T10/0.5</f>
        <v>0</v>
      </c>
      <c r="U43" s="333">
        <f>(S43-S42)*U10/0.5</f>
        <v>0</v>
      </c>
      <c r="V43" s="309">
        <f t="shared" ca="1" si="0"/>
        <v>44546</v>
      </c>
      <c r="W43" s="336">
        <f t="shared" ca="1" si="1"/>
        <v>10.400000000004184</v>
      </c>
      <c r="X43" s="243">
        <f t="shared" ca="1" si="1"/>
        <v>11.199999999973898</v>
      </c>
    </row>
    <row r="44" spans="1:24" s="32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175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226"/>
      <c r="G44" s="148"/>
      <c r="H44" s="178">
        <f>(F44-F43)*H12/0.5</f>
        <v>0</v>
      </c>
      <c r="I44" s="228">
        <f>(G44-G43)*I12/0.5</f>
        <v>0</v>
      </c>
      <c r="J44" s="139"/>
      <c r="K44" s="148"/>
      <c r="L44" s="176">
        <f>(J44-J43)*L12/0.5</f>
        <v>0</v>
      </c>
      <c r="M44" s="228">
        <f>(K44-K43)*M12/0.5</f>
        <v>0</v>
      </c>
      <c r="N44" s="146"/>
      <c r="O44" s="147"/>
      <c r="P44" s="176">
        <f>(N44-N43)*P12/0.5</f>
        <v>0</v>
      </c>
      <c r="Q44" s="229">
        <f>(O44-O43)*Q12/0.5</f>
        <v>0</v>
      </c>
      <c r="R44" s="139"/>
      <c r="S44" s="148"/>
      <c r="T44" s="176">
        <f>(R44-R43)*T12/0.5</f>
        <v>0</v>
      </c>
      <c r="U44" s="333">
        <f>(S44-S43)*U12/0.5</f>
        <v>0</v>
      </c>
      <c r="V44" s="309" t="e">
        <f t="shared" ca="1" si="0"/>
        <v>#VALUE!</v>
      </c>
      <c r="W44" s="336" t="e">
        <f ca="1">D44+H44+L44+P44+T44</f>
        <v>#VALUE!</v>
      </c>
      <c r="X44" s="243" t="e">
        <f ca="1">E44+I44+M44+Q44+U44</f>
        <v>#VALUE!</v>
      </c>
    </row>
    <row r="45" spans="1:24" s="32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19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39"/>
      <c r="G45" s="151"/>
      <c r="H45" s="340">
        <f>(F45-F44)*H12/0.5</f>
        <v>0</v>
      </c>
      <c r="I45" s="341">
        <f>(G45-G44)*I12/0.5</f>
        <v>0</v>
      </c>
      <c r="J45" s="307"/>
      <c r="K45" s="151"/>
      <c r="L45" s="291">
        <f>(J45-J44)*L12/0.5</f>
        <v>0</v>
      </c>
      <c r="M45" s="341">
        <f>(K45-K44)*M12/0.5</f>
        <v>0</v>
      </c>
      <c r="N45" s="342"/>
      <c r="O45" s="152"/>
      <c r="P45" s="291">
        <f>(N45-N44)*P12/0.5</f>
        <v>0</v>
      </c>
      <c r="Q45" s="343">
        <f>(O45-O44)*Q12/0.5</f>
        <v>0</v>
      </c>
      <c r="R45" s="307"/>
      <c r="S45" s="151"/>
      <c r="T45" s="291">
        <f>(R45-R44)*T12/0.5</f>
        <v>0</v>
      </c>
      <c r="U45" s="344">
        <f>(S45-S44)*U12/0.5</f>
        <v>0</v>
      </c>
      <c r="V45" s="310" t="e">
        <f t="shared" ca="1" si="0"/>
        <v>#VALUE!</v>
      </c>
      <c r="W45" s="345" t="e">
        <f ca="1">D45+H45+L45+P45+T45</f>
        <v>#VALUE!</v>
      </c>
      <c r="X45" s="346" t="e">
        <f ca="1">E45+I45+M45+Q45+U45</f>
        <v>#VALUE!</v>
      </c>
    </row>
    <row r="46" spans="1:24" s="32" customFormat="1" x14ac:dyDescent="0.2">
      <c r="A46" s="144"/>
      <c r="B46" s="144" t="s">
        <v>2</v>
      </c>
      <c r="C46" s="144"/>
      <c r="D46" s="144" t="s">
        <v>2</v>
      </c>
      <c r="E46" s="144"/>
      <c r="F46" s="144"/>
      <c r="G46" s="144"/>
      <c r="H46" s="144" t="s">
        <v>2</v>
      </c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 t="s">
        <v>2</v>
      </c>
      <c r="X46" s="144"/>
    </row>
    <row r="47" spans="1:24" s="32" customFormat="1" x14ac:dyDescent="0.2">
      <c r="A47" s="144" t="s">
        <v>2</v>
      </c>
      <c r="B47" s="144"/>
      <c r="C47" s="184" t="s">
        <v>27</v>
      </c>
      <c r="D47" s="153">
        <f ca="1">( B43-B15)*D10</f>
        <v>290.3999999999769</v>
      </c>
      <c r="E47" s="153">
        <f ca="1">( C43-C15)*D10</f>
        <v>273.19999999997435</v>
      </c>
      <c r="F47" s="144"/>
      <c r="G47" s="184" t="s">
        <v>27</v>
      </c>
      <c r="H47" s="153">
        <f>( F43-F15)*H10</f>
        <v>0</v>
      </c>
      <c r="I47" s="153">
        <f>( G43-G15)*H10</f>
        <v>0</v>
      </c>
      <c r="J47" s="144"/>
      <c r="K47" s="184" t="s">
        <v>27</v>
      </c>
      <c r="L47" s="153">
        <f>( J43-J15)*L10</f>
        <v>0</v>
      </c>
      <c r="M47" s="153">
        <f>( K43-K15)*L10</f>
        <v>0</v>
      </c>
      <c r="N47" s="144"/>
      <c r="O47" s="184" t="s">
        <v>27</v>
      </c>
      <c r="P47" s="153">
        <f>( N43-N15)*P10</f>
        <v>0</v>
      </c>
      <c r="Q47" s="153">
        <f>( O43-O15)*P10</f>
        <v>0</v>
      </c>
      <c r="R47" s="144"/>
      <c r="S47" s="184" t="s">
        <v>27</v>
      </c>
      <c r="T47" s="153">
        <f>( R43-R15)*T10</f>
        <v>0</v>
      </c>
      <c r="U47" s="153">
        <f>( S43-S15)*T10</f>
        <v>0</v>
      </c>
      <c r="V47" s="144"/>
      <c r="W47" s="153">
        <f ca="1">D47+H47+L47+P47+T47</f>
        <v>290.3999999999769</v>
      </c>
      <c r="X47" s="153">
        <f ca="1">E47+I47+M47+Q47+U47</f>
        <v>273.19999999997435</v>
      </c>
    </row>
    <row r="48" spans="1:24" s="32" customFormat="1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230"/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 t="s">
        <v>29</v>
      </c>
      <c r="X48" s="230" t="s">
        <v>28</v>
      </c>
    </row>
    <row r="49" spans="1:27" s="32" customFormat="1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7" s="32" customFormat="1" x14ac:dyDescent="0.2">
      <c r="A50" s="144"/>
      <c r="B50" s="184"/>
      <c r="C50" s="184"/>
      <c r="D50" s="184"/>
      <c r="E50" s="184"/>
      <c r="F50" s="144"/>
      <c r="G50" s="153"/>
      <c r="H50" s="153"/>
      <c r="I50" s="153"/>
      <c r="J50" s="153"/>
      <c r="K50" s="153"/>
      <c r="L50" s="144"/>
      <c r="M50" s="144"/>
      <c r="N50" s="144"/>
      <c r="O50" s="144"/>
      <c r="P50" s="184"/>
      <c r="Q50" s="144"/>
      <c r="R50" s="153"/>
      <c r="S50" s="153"/>
      <c r="T50" s="153"/>
      <c r="U50" s="153"/>
      <c r="V50" s="144"/>
      <c r="W50" s="144"/>
      <c r="X50" s="144"/>
    </row>
    <row r="51" spans="1:27" s="32" customFormat="1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7" s="32" customFormat="1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</row>
    <row r="53" spans="1:27" s="32" customFormat="1" x14ac:dyDescent="0.2">
      <c r="A53" s="2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s="32" customFormat="1" ht="18" x14ac:dyDescent="0.25">
      <c r="A54" s="22"/>
      <c r="B54" s="22"/>
      <c r="C54" s="22"/>
      <c r="D54" s="22"/>
      <c r="E54" s="22"/>
      <c r="F54" s="63"/>
      <c r="G54" s="34"/>
      <c r="H54" s="63"/>
      <c r="I54" s="22"/>
      <c r="J54" s="63"/>
      <c r="K54" s="35"/>
      <c r="L54" s="36"/>
      <c r="M54" s="37"/>
      <c r="N54" s="37"/>
      <c r="O54" s="63"/>
      <c r="P54" s="63"/>
      <c r="Q54" s="63"/>
      <c r="R54" s="22"/>
      <c r="S54" s="38"/>
      <c r="T54" s="63"/>
      <c r="U54" s="63"/>
      <c r="V54" s="63"/>
      <c r="W54" s="63"/>
      <c r="X54" s="63"/>
      <c r="Y54" s="63"/>
      <c r="Z54" s="63"/>
      <c r="AA54" s="63"/>
    </row>
    <row r="55" spans="1:27" s="32" customFormat="1" x14ac:dyDescent="0.2">
      <c r="A55" s="63"/>
      <c r="B55" s="63"/>
      <c r="C55" s="63"/>
      <c r="D55" s="63"/>
      <c r="E55" s="63"/>
      <c r="F55" s="39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39"/>
      <c r="V55" s="63"/>
      <c r="W55" s="63"/>
      <c r="X55" s="63"/>
      <c r="Y55" s="63"/>
      <c r="Z55" s="63"/>
      <c r="AA55" s="63"/>
    </row>
    <row r="56" spans="1:27" s="32" customFormat="1" ht="18.75" x14ac:dyDescent="0.3">
      <c r="A56" s="63"/>
      <c r="B56" s="63"/>
      <c r="C56" s="40"/>
      <c r="D56" s="63"/>
      <c r="E56" s="63"/>
      <c r="F56" s="63"/>
      <c r="G56" s="63"/>
      <c r="H56" s="63"/>
      <c r="I56" s="63"/>
      <c r="J56" s="63"/>
      <c r="K56" s="22"/>
      <c r="L56" s="63"/>
      <c r="M56" s="63"/>
      <c r="N56" s="63"/>
      <c r="O56" s="34"/>
      <c r="P56" s="63"/>
      <c r="Q56" s="22"/>
      <c r="R56" s="63"/>
      <c r="S56" s="63"/>
      <c r="T56" s="63"/>
      <c r="U56" s="63"/>
      <c r="V56" s="63"/>
      <c r="W56" s="63"/>
      <c r="X56" s="63"/>
      <c r="Y56" s="63"/>
      <c r="Z56" s="63"/>
      <c r="AA56" s="63"/>
    </row>
    <row r="57" spans="1:27" s="32" customFormat="1" x14ac:dyDescent="0.2">
      <c r="A57" s="63"/>
      <c r="B57" s="39"/>
      <c r="C57" s="63"/>
      <c r="D57" s="63"/>
      <c r="E57" s="63"/>
      <c r="F57" s="63"/>
      <c r="G57" s="63"/>
      <c r="H57" s="63"/>
      <c r="I57" s="63"/>
      <c r="J57" s="63"/>
      <c r="K57" s="22"/>
      <c r="L57" s="22"/>
      <c r="M57" s="63"/>
      <c r="N57" s="63"/>
      <c r="O57" s="22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</row>
    <row r="58" spans="1:27" s="32" customFormat="1" x14ac:dyDescent="0.2">
      <c r="A58" s="67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7"/>
      <c r="W58" s="63"/>
      <c r="X58" s="63"/>
      <c r="Y58" s="63"/>
      <c r="Z58" s="63"/>
      <c r="AA58" s="63"/>
    </row>
    <row r="59" spans="1:27" s="32" customFormat="1" x14ac:dyDescent="0.2">
      <c r="A59" s="67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7"/>
      <c r="W59" s="63"/>
      <c r="X59" s="63"/>
      <c r="Y59" s="63"/>
      <c r="Z59" s="63"/>
      <c r="AA59" s="63"/>
    </row>
    <row r="60" spans="1:27" s="32" customFormat="1" x14ac:dyDescent="0.2">
      <c r="A60" s="67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7"/>
      <c r="W60" s="63"/>
      <c r="X60" s="63"/>
      <c r="Y60" s="63"/>
      <c r="Z60" s="63"/>
      <c r="AA60" s="63"/>
    </row>
    <row r="61" spans="1:27" s="32" customFormat="1" x14ac:dyDescent="0.2">
      <c r="A61" s="67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7"/>
      <c r="W61" s="63"/>
      <c r="X61" s="63"/>
      <c r="Y61" s="63"/>
      <c r="Z61" s="63"/>
      <c r="AA61" s="63"/>
    </row>
    <row r="62" spans="1:27" s="32" customFormat="1" x14ac:dyDescent="0.2">
      <c r="A62" s="67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7"/>
      <c r="W62" s="63"/>
      <c r="X62" s="63"/>
      <c r="Y62" s="63"/>
      <c r="Z62" s="63"/>
      <c r="AA62" s="63"/>
    </row>
    <row r="63" spans="1:27" s="32" customFormat="1" x14ac:dyDescent="0.2">
      <c r="A63" s="6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7"/>
      <c r="W63" s="63"/>
      <c r="X63" s="63"/>
      <c r="Y63" s="63"/>
      <c r="Z63" s="63"/>
      <c r="AA63" s="63"/>
    </row>
    <row r="64" spans="1:27" s="32" customFormat="1" x14ac:dyDescent="0.2">
      <c r="A64" s="6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7"/>
      <c r="W64" s="63"/>
      <c r="X64" s="63"/>
      <c r="Y64" s="63"/>
      <c r="Z64" s="63"/>
      <c r="AA64" s="63"/>
    </row>
    <row r="65" spans="1:27" s="32" customFormat="1" x14ac:dyDescent="0.2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7"/>
      <c r="W65" s="68"/>
      <c r="X65" s="68"/>
      <c r="Y65" s="63"/>
      <c r="Z65" s="63"/>
      <c r="AA65" s="63"/>
    </row>
    <row r="66" spans="1:27" s="32" customFormat="1" x14ac:dyDescent="0.2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7"/>
      <c r="W66" s="68"/>
      <c r="X66" s="68"/>
      <c r="Y66" s="63"/>
      <c r="Z66" s="63"/>
      <c r="AA66" s="63"/>
    </row>
    <row r="67" spans="1:27" s="32" customFormat="1" x14ac:dyDescent="0.2">
      <c r="A67" s="69"/>
      <c r="B67" s="70"/>
      <c r="C67" s="70"/>
      <c r="D67" s="63"/>
      <c r="E67" s="63"/>
      <c r="F67" s="70"/>
      <c r="G67" s="70"/>
      <c r="H67" s="63"/>
      <c r="I67" s="63"/>
      <c r="J67" s="70"/>
      <c r="K67" s="70"/>
      <c r="L67" s="63"/>
      <c r="M67" s="63"/>
      <c r="N67" s="70"/>
      <c r="O67" s="63"/>
      <c r="P67" s="63"/>
      <c r="Q67" s="63"/>
      <c r="R67" s="70"/>
      <c r="S67" s="70"/>
      <c r="T67" s="63"/>
      <c r="U67" s="63"/>
      <c r="V67" s="69"/>
      <c r="W67" s="63"/>
      <c r="X67" s="63"/>
      <c r="Y67" s="63"/>
      <c r="Z67" s="63"/>
      <c r="AA67" s="63"/>
    </row>
    <row r="68" spans="1:27" s="32" customFormat="1" x14ac:dyDescent="0.2">
      <c r="A68" s="68"/>
      <c r="B68" s="70"/>
      <c r="C68" s="70"/>
      <c r="D68" s="63"/>
      <c r="E68" s="63"/>
      <c r="F68" s="70"/>
      <c r="G68" s="70"/>
      <c r="H68" s="63"/>
      <c r="I68" s="63"/>
      <c r="J68" s="70"/>
      <c r="K68" s="70"/>
      <c r="L68" s="63"/>
      <c r="M68" s="63"/>
      <c r="N68" s="70"/>
      <c r="O68" s="63"/>
      <c r="P68" s="63"/>
      <c r="Q68" s="63"/>
      <c r="R68" s="70"/>
      <c r="S68" s="70"/>
      <c r="T68" s="63"/>
      <c r="U68" s="63"/>
      <c r="V68" s="68"/>
      <c r="W68" s="63"/>
      <c r="X68" s="63"/>
      <c r="Y68" s="63"/>
      <c r="Z68" s="63"/>
      <c r="AA68" s="63"/>
    </row>
    <row r="69" spans="1:27" s="32" customFormat="1" x14ac:dyDescent="0.2">
      <c r="A69" s="68"/>
      <c r="B69" s="70"/>
      <c r="C69" s="70"/>
      <c r="D69" s="63"/>
      <c r="E69" s="63"/>
      <c r="F69" s="70"/>
      <c r="G69" s="70"/>
      <c r="H69" s="63"/>
      <c r="I69" s="63"/>
      <c r="J69" s="70"/>
      <c r="K69" s="70"/>
      <c r="L69" s="63"/>
      <c r="M69" s="63"/>
      <c r="N69" s="70"/>
      <c r="O69" s="63"/>
      <c r="P69" s="63"/>
      <c r="Q69" s="63"/>
      <c r="R69" s="70"/>
      <c r="S69" s="70"/>
      <c r="T69" s="63"/>
      <c r="U69" s="63"/>
      <c r="V69" s="68"/>
      <c r="W69" s="63"/>
      <c r="X69" s="63"/>
      <c r="Y69" s="63"/>
      <c r="Z69" s="63"/>
      <c r="AA69" s="63"/>
    </row>
    <row r="70" spans="1:27" s="32" customFormat="1" x14ac:dyDescent="0.2">
      <c r="A70" s="68"/>
      <c r="B70" s="70"/>
      <c r="C70" s="70"/>
      <c r="D70" s="63"/>
      <c r="E70" s="63"/>
      <c r="F70" s="70"/>
      <c r="G70" s="70"/>
      <c r="H70" s="63"/>
      <c r="I70" s="63"/>
      <c r="J70" s="70"/>
      <c r="K70" s="70"/>
      <c r="L70" s="63"/>
      <c r="M70" s="63"/>
      <c r="N70" s="70"/>
      <c r="O70" s="63"/>
      <c r="P70" s="63"/>
      <c r="Q70" s="63"/>
      <c r="R70" s="70"/>
      <c r="S70" s="70"/>
      <c r="T70" s="63"/>
      <c r="U70" s="63"/>
      <c r="V70" s="68"/>
      <c r="W70" s="63"/>
      <c r="X70" s="63"/>
      <c r="Y70" s="63"/>
      <c r="Z70" s="63"/>
      <c r="AA70" s="63"/>
    </row>
    <row r="71" spans="1:27" s="32" customFormat="1" x14ac:dyDescent="0.2">
      <c r="A71" s="68"/>
      <c r="B71" s="70"/>
      <c r="C71" s="70"/>
      <c r="D71" s="63"/>
      <c r="E71" s="63"/>
      <c r="F71" s="70"/>
      <c r="G71" s="70"/>
      <c r="H71" s="63"/>
      <c r="I71" s="63"/>
      <c r="J71" s="70"/>
      <c r="K71" s="70"/>
      <c r="L71" s="63"/>
      <c r="M71" s="63"/>
      <c r="N71" s="70"/>
      <c r="O71" s="63"/>
      <c r="P71" s="63"/>
      <c r="Q71" s="63"/>
      <c r="R71" s="70"/>
      <c r="S71" s="70"/>
      <c r="T71" s="63"/>
      <c r="U71" s="63"/>
      <c r="V71" s="68"/>
      <c r="W71" s="63"/>
      <c r="X71" s="63"/>
      <c r="Y71" s="63"/>
      <c r="Z71" s="63"/>
      <c r="AA71" s="63"/>
    </row>
    <row r="72" spans="1:27" s="32" customFormat="1" x14ac:dyDescent="0.2">
      <c r="A72" s="68"/>
      <c r="B72" s="70"/>
      <c r="C72" s="70"/>
      <c r="D72" s="63"/>
      <c r="E72" s="63"/>
      <c r="F72" s="70"/>
      <c r="G72" s="70"/>
      <c r="H72" s="63"/>
      <c r="I72" s="63"/>
      <c r="J72" s="70"/>
      <c r="K72" s="70"/>
      <c r="L72" s="63"/>
      <c r="M72" s="63"/>
      <c r="N72" s="70"/>
      <c r="O72" s="63"/>
      <c r="P72" s="63"/>
      <c r="Q72" s="63"/>
      <c r="R72" s="70"/>
      <c r="S72" s="70"/>
      <c r="T72" s="63"/>
      <c r="U72" s="63"/>
      <c r="V72" s="68"/>
      <c r="W72" s="63"/>
      <c r="X72" s="63"/>
      <c r="Y72" s="63"/>
      <c r="Z72" s="63"/>
      <c r="AA72" s="63"/>
    </row>
    <row r="73" spans="1:27" s="32" customFormat="1" x14ac:dyDescent="0.2">
      <c r="A73" s="68"/>
      <c r="B73" s="70"/>
      <c r="C73" s="70"/>
      <c r="D73" s="63"/>
      <c r="E73" s="63"/>
      <c r="F73" s="70"/>
      <c r="G73" s="70"/>
      <c r="H73" s="63"/>
      <c r="I73" s="63"/>
      <c r="J73" s="70"/>
      <c r="K73" s="70"/>
      <c r="L73" s="63"/>
      <c r="M73" s="63"/>
      <c r="N73" s="70"/>
      <c r="O73" s="63"/>
      <c r="P73" s="63"/>
      <c r="Q73" s="63"/>
      <c r="R73" s="70"/>
      <c r="S73" s="70"/>
      <c r="T73" s="63"/>
      <c r="U73" s="63"/>
      <c r="V73" s="68"/>
      <c r="W73" s="63"/>
      <c r="X73" s="63"/>
      <c r="Y73" s="63"/>
      <c r="Z73" s="63"/>
      <c r="AA73" s="63"/>
    </row>
    <row r="74" spans="1:27" s="32" customFormat="1" x14ac:dyDescent="0.2">
      <c r="A74" s="68"/>
      <c r="B74" s="70"/>
      <c r="C74" s="70"/>
      <c r="D74" s="63"/>
      <c r="E74" s="63"/>
      <c r="F74" s="70"/>
      <c r="G74" s="70"/>
      <c r="H74" s="63"/>
      <c r="I74" s="63"/>
      <c r="J74" s="70"/>
      <c r="K74" s="70"/>
      <c r="L74" s="63"/>
      <c r="M74" s="63"/>
      <c r="N74" s="70"/>
      <c r="O74" s="63"/>
      <c r="P74" s="63"/>
      <c r="Q74" s="63"/>
      <c r="R74" s="70"/>
      <c r="S74" s="70"/>
      <c r="T74" s="63"/>
      <c r="U74" s="63"/>
      <c r="V74" s="68"/>
      <c r="W74" s="63"/>
      <c r="X74" s="63"/>
      <c r="Y74" s="63"/>
      <c r="Z74" s="63"/>
      <c r="AA74" s="63"/>
    </row>
    <row r="75" spans="1:27" s="32" customFormat="1" x14ac:dyDescent="0.2">
      <c r="A75" s="68"/>
      <c r="B75" s="70"/>
      <c r="C75" s="70"/>
      <c r="D75" s="63"/>
      <c r="E75" s="63"/>
      <c r="F75" s="70"/>
      <c r="G75" s="70"/>
      <c r="H75" s="63"/>
      <c r="I75" s="63"/>
      <c r="J75" s="70"/>
      <c r="K75" s="70"/>
      <c r="L75" s="63"/>
      <c r="M75" s="63"/>
      <c r="N75" s="70"/>
      <c r="O75" s="63"/>
      <c r="P75" s="63"/>
      <c r="Q75" s="63"/>
      <c r="R75" s="70"/>
      <c r="S75" s="70"/>
      <c r="T75" s="63"/>
      <c r="U75" s="63"/>
      <c r="V75" s="68"/>
      <c r="W75" s="63"/>
      <c r="X75" s="63"/>
      <c r="Y75" s="63"/>
      <c r="Z75" s="63"/>
      <c r="AA75" s="63"/>
    </row>
    <row r="76" spans="1:27" s="32" customFormat="1" x14ac:dyDescent="0.2">
      <c r="A76" s="69"/>
      <c r="B76" s="70"/>
      <c r="C76" s="70"/>
      <c r="D76" s="63"/>
      <c r="E76" s="63"/>
      <c r="F76" s="70"/>
      <c r="G76" s="70"/>
      <c r="H76" s="63"/>
      <c r="I76" s="63"/>
      <c r="J76" s="70"/>
      <c r="K76" s="70"/>
      <c r="L76" s="63"/>
      <c r="M76" s="63"/>
      <c r="N76" s="70"/>
      <c r="O76" s="63"/>
      <c r="P76" s="63"/>
      <c r="Q76" s="63"/>
      <c r="R76" s="70"/>
      <c r="S76" s="70"/>
      <c r="T76" s="63"/>
      <c r="U76" s="63"/>
      <c r="V76" s="69"/>
      <c r="W76" s="63"/>
      <c r="X76" s="63"/>
      <c r="Y76" s="63"/>
      <c r="Z76" s="63"/>
      <c r="AA76" s="63"/>
    </row>
    <row r="77" spans="1:27" s="32" customFormat="1" x14ac:dyDescent="0.2">
      <c r="A77" s="68"/>
      <c r="B77" s="70"/>
      <c r="C77" s="70"/>
      <c r="D77" s="63"/>
      <c r="E77" s="63"/>
      <c r="F77" s="70"/>
      <c r="G77" s="70"/>
      <c r="H77" s="63"/>
      <c r="I77" s="63"/>
      <c r="J77" s="70"/>
      <c r="K77" s="70"/>
      <c r="L77" s="63"/>
      <c r="M77" s="63"/>
      <c r="N77" s="70"/>
      <c r="O77" s="63"/>
      <c r="P77" s="63"/>
      <c r="Q77" s="63"/>
      <c r="R77" s="70"/>
      <c r="S77" s="70"/>
      <c r="T77" s="63"/>
      <c r="U77" s="63"/>
      <c r="V77" s="68"/>
      <c r="W77" s="63"/>
      <c r="X77" s="63"/>
      <c r="Y77" s="63"/>
      <c r="Z77" s="63"/>
      <c r="AA77" s="63"/>
    </row>
    <row r="78" spans="1:27" s="32" customFormat="1" x14ac:dyDescent="0.2">
      <c r="A78" s="68"/>
      <c r="B78" s="70"/>
      <c r="C78" s="70"/>
      <c r="D78" s="63"/>
      <c r="E78" s="63"/>
      <c r="F78" s="70"/>
      <c r="G78" s="70"/>
      <c r="H78" s="63"/>
      <c r="I78" s="63"/>
      <c r="J78" s="70"/>
      <c r="K78" s="70"/>
      <c r="L78" s="63"/>
      <c r="M78" s="63"/>
      <c r="N78" s="70"/>
      <c r="O78" s="63"/>
      <c r="P78" s="63"/>
      <c r="Q78" s="63"/>
      <c r="R78" s="70"/>
      <c r="S78" s="70"/>
      <c r="T78" s="63"/>
      <c r="U78" s="63"/>
      <c r="V78" s="68"/>
      <c r="W78" s="63"/>
      <c r="X78" s="63"/>
      <c r="Y78" s="63"/>
      <c r="Z78" s="63"/>
      <c r="AA78" s="63"/>
    </row>
    <row r="79" spans="1:27" s="32" customFormat="1" x14ac:dyDescent="0.2">
      <c r="A79" s="68"/>
      <c r="B79" s="70"/>
      <c r="C79" s="70"/>
      <c r="D79" s="63"/>
      <c r="E79" s="63"/>
      <c r="F79" s="70"/>
      <c r="G79" s="70"/>
      <c r="H79" s="63"/>
      <c r="I79" s="63"/>
      <c r="J79" s="70"/>
      <c r="K79" s="70"/>
      <c r="L79" s="63"/>
      <c r="M79" s="63"/>
      <c r="N79" s="70"/>
      <c r="O79" s="63"/>
      <c r="P79" s="63"/>
      <c r="Q79" s="63"/>
      <c r="R79" s="70"/>
      <c r="S79" s="70"/>
      <c r="T79" s="63"/>
      <c r="U79" s="63"/>
      <c r="V79" s="68"/>
      <c r="W79" s="63"/>
      <c r="X79" s="63"/>
      <c r="Y79" s="63"/>
      <c r="Z79" s="63"/>
      <c r="AA79" s="63"/>
    </row>
    <row r="80" spans="1:27" s="32" customFormat="1" x14ac:dyDescent="0.2">
      <c r="A80" s="68"/>
      <c r="B80" s="70"/>
      <c r="C80" s="70"/>
      <c r="D80" s="63"/>
      <c r="E80" s="63"/>
      <c r="F80" s="70"/>
      <c r="G80" s="70"/>
      <c r="H80" s="63"/>
      <c r="I80" s="63"/>
      <c r="J80" s="70"/>
      <c r="K80" s="70"/>
      <c r="L80" s="63"/>
      <c r="M80" s="63"/>
      <c r="N80" s="70"/>
      <c r="O80" s="63"/>
      <c r="P80" s="63"/>
      <c r="Q80" s="63"/>
      <c r="R80" s="70"/>
      <c r="S80" s="70"/>
      <c r="T80" s="63"/>
      <c r="U80" s="63"/>
      <c r="V80" s="68"/>
      <c r="W80" s="63"/>
      <c r="X80" s="63"/>
      <c r="Y80" s="63"/>
      <c r="Z80" s="63"/>
      <c r="AA80" s="63"/>
    </row>
    <row r="81" spans="1:27" s="32" customFormat="1" x14ac:dyDescent="0.2">
      <c r="A81" s="68"/>
      <c r="B81" s="70"/>
      <c r="C81" s="70"/>
      <c r="D81" s="63"/>
      <c r="E81" s="63"/>
      <c r="F81" s="70"/>
      <c r="G81" s="70"/>
      <c r="H81" s="63"/>
      <c r="I81" s="63"/>
      <c r="J81" s="70"/>
      <c r="K81" s="70"/>
      <c r="L81" s="63"/>
      <c r="M81" s="63"/>
      <c r="N81" s="70"/>
      <c r="O81" s="63"/>
      <c r="P81" s="63"/>
      <c r="Q81" s="63"/>
      <c r="R81" s="70"/>
      <c r="S81" s="70"/>
      <c r="T81" s="63"/>
      <c r="U81" s="63"/>
      <c r="V81" s="68"/>
      <c r="W81" s="63"/>
      <c r="X81" s="63"/>
      <c r="Y81" s="63"/>
      <c r="Z81" s="63"/>
      <c r="AA81" s="63"/>
    </row>
    <row r="82" spans="1:27" s="32" customFormat="1" x14ac:dyDescent="0.2">
      <c r="A82" s="68"/>
      <c r="B82" s="70"/>
      <c r="C82" s="70"/>
      <c r="D82" s="63"/>
      <c r="E82" s="63"/>
      <c r="F82" s="70"/>
      <c r="G82" s="70"/>
      <c r="H82" s="63"/>
      <c r="I82" s="63"/>
      <c r="J82" s="70"/>
      <c r="K82" s="70"/>
      <c r="L82" s="63"/>
      <c r="M82" s="63"/>
      <c r="N82" s="70"/>
      <c r="O82" s="63"/>
      <c r="P82" s="63"/>
      <c r="Q82" s="63"/>
      <c r="R82" s="70"/>
      <c r="S82" s="70"/>
      <c r="T82" s="63"/>
      <c r="U82" s="63"/>
      <c r="V82" s="68"/>
      <c r="W82" s="63"/>
      <c r="X82" s="63"/>
      <c r="Y82" s="63"/>
      <c r="Z82" s="63"/>
      <c r="AA82" s="63"/>
    </row>
    <row r="83" spans="1:27" s="32" customFormat="1" x14ac:dyDescent="0.2">
      <c r="A83" s="68"/>
      <c r="B83" s="70"/>
      <c r="C83" s="70"/>
      <c r="D83" s="63"/>
      <c r="E83" s="63"/>
      <c r="F83" s="70"/>
      <c r="G83" s="70"/>
      <c r="H83" s="63"/>
      <c r="I83" s="63"/>
      <c r="J83" s="70"/>
      <c r="K83" s="70"/>
      <c r="L83" s="63"/>
      <c r="M83" s="63"/>
      <c r="N83" s="70"/>
      <c r="O83" s="63"/>
      <c r="P83" s="63"/>
      <c r="Q83" s="63"/>
      <c r="R83" s="70"/>
      <c r="S83" s="70"/>
      <c r="T83" s="63"/>
      <c r="U83" s="63"/>
      <c r="V83" s="68"/>
      <c r="W83" s="63"/>
      <c r="X83" s="63"/>
      <c r="Y83" s="63"/>
      <c r="Z83" s="63"/>
      <c r="AA83" s="63"/>
    </row>
    <row r="84" spans="1:27" s="32" customFormat="1" x14ac:dyDescent="0.2">
      <c r="A84" s="68"/>
      <c r="B84" s="70"/>
      <c r="C84" s="70"/>
      <c r="D84" s="63"/>
      <c r="E84" s="63"/>
      <c r="F84" s="70"/>
      <c r="G84" s="70"/>
      <c r="H84" s="63"/>
      <c r="I84" s="63"/>
      <c r="J84" s="70"/>
      <c r="K84" s="70"/>
      <c r="L84" s="63"/>
      <c r="M84" s="63"/>
      <c r="N84" s="70"/>
      <c r="O84" s="63"/>
      <c r="P84" s="63"/>
      <c r="Q84" s="63"/>
      <c r="R84" s="70"/>
      <c r="S84" s="70"/>
      <c r="T84" s="63"/>
      <c r="U84" s="63"/>
      <c r="V84" s="68"/>
      <c r="W84" s="63"/>
      <c r="X84" s="63"/>
      <c r="Y84" s="63"/>
      <c r="Z84" s="63"/>
      <c r="AA84" s="63"/>
    </row>
    <row r="85" spans="1:27" s="32" customFormat="1" x14ac:dyDescent="0.2">
      <c r="A85" s="68"/>
      <c r="B85" s="70"/>
      <c r="C85" s="70"/>
      <c r="D85" s="63"/>
      <c r="E85" s="63"/>
      <c r="F85" s="70"/>
      <c r="G85" s="70"/>
      <c r="H85" s="63"/>
      <c r="I85" s="63"/>
      <c r="J85" s="70"/>
      <c r="K85" s="70"/>
      <c r="L85" s="63"/>
      <c r="M85" s="63"/>
      <c r="N85" s="70"/>
      <c r="O85" s="63"/>
      <c r="P85" s="63"/>
      <c r="Q85" s="63"/>
      <c r="R85" s="70"/>
      <c r="S85" s="70"/>
      <c r="T85" s="63"/>
      <c r="U85" s="63"/>
      <c r="V85" s="68"/>
      <c r="W85" s="63"/>
      <c r="X85" s="63"/>
      <c r="Y85" s="63"/>
      <c r="Z85" s="63"/>
      <c r="AA85" s="63"/>
    </row>
    <row r="86" spans="1:27" s="32" customFormat="1" x14ac:dyDescent="0.2">
      <c r="A86" s="68"/>
      <c r="B86" s="70"/>
      <c r="C86" s="70"/>
      <c r="D86" s="71"/>
      <c r="E86" s="71"/>
      <c r="F86" s="70"/>
      <c r="G86" s="70"/>
      <c r="H86" s="71"/>
      <c r="I86" s="71"/>
      <c r="J86" s="70"/>
      <c r="K86" s="70"/>
      <c r="L86" s="71"/>
      <c r="M86" s="71"/>
      <c r="N86" s="70"/>
      <c r="O86" s="63"/>
      <c r="P86" s="71"/>
      <c r="Q86" s="71"/>
      <c r="R86" s="70"/>
      <c r="S86" s="70"/>
      <c r="T86" s="71"/>
      <c r="U86" s="71"/>
      <c r="V86" s="68"/>
      <c r="W86" s="63"/>
      <c r="X86" s="63"/>
      <c r="Y86" s="63"/>
      <c r="Z86" s="63"/>
      <c r="AA86" s="63"/>
    </row>
    <row r="87" spans="1:27" s="32" customFormat="1" x14ac:dyDescent="0.2">
      <c r="A87" s="68"/>
      <c r="B87" s="70"/>
      <c r="C87" s="70"/>
      <c r="D87" s="72"/>
      <c r="E87" s="72"/>
      <c r="F87" s="70"/>
      <c r="G87" s="70"/>
      <c r="H87" s="72"/>
      <c r="I87" s="72"/>
      <c r="J87" s="70"/>
      <c r="K87" s="70"/>
      <c r="L87" s="72"/>
      <c r="M87" s="72"/>
      <c r="N87" s="70"/>
      <c r="O87" s="63"/>
      <c r="P87" s="72"/>
      <c r="Q87" s="72"/>
      <c r="R87" s="70"/>
      <c r="S87" s="70"/>
      <c r="T87" s="72"/>
      <c r="U87" s="72"/>
      <c r="V87" s="68"/>
      <c r="W87" s="63"/>
      <c r="X87" s="63"/>
      <c r="Y87" s="63"/>
      <c r="Z87" s="63"/>
      <c r="AA87" s="63"/>
    </row>
    <row r="88" spans="1:27" s="32" customFormat="1" x14ac:dyDescent="0.2">
      <c r="A88" s="68"/>
      <c r="B88" s="70"/>
      <c r="C88" s="70"/>
      <c r="D88" s="63"/>
      <c r="E88" s="63"/>
      <c r="F88" s="70"/>
      <c r="G88" s="70"/>
      <c r="H88" s="63"/>
      <c r="I88" s="63"/>
      <c r="J88" s="70"/>
      <c r="K88" s="70"/>
      <c r="L88" s="63"/>
      <c r="M88" s="63"/>
      <c r="N88" s="70"/>
      <c r="O88" s="63"/>
      <c r="P88" s="63"/>
      <c r="Q88" s="63"/>
      <c r="R88" s="70"/>
      <c r="S88" s="70"/>
      <c r="T88" s="63"/>
      <c r="U88" s="63"/>
      <c r="V88" s="68"/>
      <c r="W88" s="63"/>
      <c r="X88" s="63"/>
      <c r="Y88" s="63"/>
      <c r="Z88" s="63"/>
      <c r="AA88" s="63"/>
    </row>
    <row r="89" spans="1:27" s="32" customFormat="1" x14ac:dyDescent="0.2">
      <c r="A89" s="68"/>
      <c r="B89" s="70"/>
      <c r="C89" s="70"/>
      <c r="D89" s="63"/>
      <c r="E89" s="63"/>
      <c r="F89" s="70"/>
      <c r="G89" s="70"/>
      <c r="H89" s="63"/>
      <c r="I89" s="63"/>
      <c r="J89" s="70"/>
      <c r="K89" s="70"/>
      <c r="L89" s="63"/>
      <c r="M89" s="63"/>
      <c r="N89" s="70"/>
      <c r="O89" s="63"/>
      <c r="P89" s="63"/>
      <c r="Q89" s="63"/>
      <c r="R89" s="70"/>
      <c r="S89" s="70"/>
      <c r="T89" s="63"/>
      <c r="U89" s="63"/>
      <c r="V89" s="68"/>
      <c r="W89" s="63"/>
      <c r="X89" s="63"/>
      <c r="Y89" s="63"/>
      <c r="Z89" s="63"/>
      <c r="AA89" s="63"/>
    </row>
    <row r="90" spans="1:27" s="32" customFormat="1" x14ac:dyDescent="0.2">
      <c r="A90" s="68"/>
      <c r="B90" s="70"/>
      <c r="C90" s="70"/>
      <c r="D90" s="63"/>
      <c r="E90" s="63"/>
      <c r="F90" s="70"/>
      <c r="G90" s="70"/>
      <c r="H90" s="63"/>
      <c r="I90" s="63"/>
      <c r="J90" s="70"/>
      <c r="K90" s="70"/>
      <c r="L90" s="63"/>
      <c r="M90" s="63"/>
      <c r="N90" s="70"/>
      <c r="O90" s="63"/>
      <c r="P90" s="63"/>
      <c r="Q90" s="63"/>
      <c r="R90" s="70"/>
      <c r="S90" s="70"/>
      <c r="T90" s="63"/>
      <c r="U90" s="63"/>
      <c r="V90" s="68"/>
      <c r="W90" s="63"/>
      <c r="X90" s="63"/>
      <c r="Y90" s="63"/>
      <c r="Z90" s="63"/>
      <c r="AA90" s="63"/>
    </row>
    <row r="91" spans="1:27" s="32" customFormat="1" x14ac:dyDescent="0.2">
      <c r="A91" s="68"/>
      <c r="B91" s="70"/>
      <c r="C91" s="70"/>
      <c r="D91" s="63"/>
      <c r="E91" s="63"/>
      <c r="F91" s="70"/>
      <c r="G91" s="70"/>
      <c r="H91" s="63"/>
      <c r="I91" s="63"/>
      <c r="J91" s="70"/>
      <c r="K91" s="70"/>
      <c r="L91" s="63"/>
      <c r="M91" s="63"/>
      <c r="N91" s="70"/>
      <c r="O91" s="63"/>
      <c r="P91" s="63"/>
      <c r="Q91" s="63"/>
      <c r="R91" s="70"/>
      <c r="S91" s="70"/>
      <c r="T91" s="63"/>
      <c r="U91" s="63"/>
      <c r="V91" s="68"/>
      <c r="W91" s="63"/>
      <c r="X91" s="63"/>
      <c r="Y91" s="63"/>
      <c r="Z91" s="63"/>
      <c r="AA91" s="63"/>
    </row>
    <row r="92" spans="1:27" s="32" customForma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32" customFormat="1" x14ac:dyDescent="0.2">
      <c r="A93" s="63"/>
      <c r="B93" s="63"/>
      <c r="C93" s="63"/>
      <c r="D93" s="63"/>
      <c r="E93" s="72"/>
      <c r="F93" s="63"/>
      <c r="G93" s="22"/>
      <c r="H93" s="63"/>
      <c r="I93" s="72"/>
      <c r="J93" s="63"/>
      <c r="K93" s="22"/>
      <c r="L93" s="63"/>
      <c r="M93" s="72"/>
      <c r="N93" s="63"/>
      <c r="O93" s="22"/>
      <c r="P93" s="63"/>
      <c r="Q93" s="72"/>
      <c r="R93" s="63"/>
      <c r="S93" s="22"/>
      <c r="T93" s="63"/>
      <c r="U93" s="72"/>
      <c r="V93" s="63"/>
      <c r="W93" s="63"/>
      <c r="X93" s="63"/>
      <c r="Y93" s="63"/>
      <c r="Z93" s="63"/>
      <c r="AA93" s="63"/>
    </row>
    <row r="94" spans="1:27" s="32" customFormat="1" x14ac:dyDescent="0.2">
      <c r="A94" s="68"/>
      <c r="B94" s="63"/>
      <c r="C94" s="63"/>
      <c r="D94" s="68"/>
      <c r="E94" s="68"/>
      <c r="F94" s="63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3"/>
      <c r="Z94" s="63"/>
      <c r="AA94" s="63"/>
    </row>
    <row r="95" spans="1:27" s="32" customForma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32" customForma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32" customForma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32" customFormat="1" ht="12.75" customHeight="1" x14ac:dyDescent="0.2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32" customFormat="1" x14ac:dyDescent="0.2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32" customFormat="1" x14ac:dyDescent="0.2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32" customFormat="1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32" customFormat="1" x14ac:dyDescent="0.2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32" customFormat="1" x14ac:dyDescent="0.2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32" customFormat="1" x14ac:dyDescent="0.2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32" customFormat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32" customFormat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32" customForma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32" customFormat="1" x14ac:dyDescent="0.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32" customFormat="1" x14ac:dyDescent="0.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32" customFormat="1" x14ac:dyDescent="0.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32" customFormat="1" x14ac:dyDescent="0.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32" customFormat="1" x14ac:dyDescent="0.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32" customFormat="1" x14ac:dyDescent="0.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32" customFormat="1" x14ac:dyDescent="0.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32" customFormat="1" x14ac:dyDescent="0.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32" customFormat="1" x14ac:dyDescent="0.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32" customFormat="1" x14ac:dyDescent="0.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32" customFormat="1" x14ac:dyDescent="0.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32" customFormat="1" x14ac:dyDescent="0.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32" customFormat="1" x14ac:dyDescent="0.2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</row>
    <row r="121" spans="1:27" s="32" customFormat="1" x14ac:dyDescent="0.2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</row>
    <row r="122" spans="1:27" s="32" customFormat="1" x14ac:dyDescent="0.2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</row>
    <row r="123" spans="1:27" s="32" customFormat="1" x14ac:dyDescent="0.2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</row>
    <row r="124" spans="1:27" s="32" customFormat="1" x14ac:dyDescent="0.2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</row>
    <row r="125" spans="1:27" s="32" customFormat="1" x14ac:dyDescent="0.2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</row>
    <row r="126" spans="1:27" s="32" customFormat="1" x14ac:dyDescent="0.2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</row>
    <row r="127" spans="1:27" s="32" customFormat="1" x14ac:dyDescent="0.2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</row>
    <row r="128" spans="1:27" s="32" customFormat="1" x14ac:dyDescent="0.2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</row>
    <row r="129" spans="1:27" s="32" customFormat="1" x14ac:dyDescent="0.2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1:27" s="32" customFormat="1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  <row r="131" spans="1:27" s="32" customFormat="1" x14ac:dyDescent="0.2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</row>
    <row r="132" spans="1:27" s="32" customFormat="1" x14ac:dyDescent="0.2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</row>
    <row r="133" spans="1:27" s="32" customFormat="1" x14ac:dyDescent="0.2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</row>
    <row r="134" spans="1:27" s="32" customFormat="1" x14ac:dyDescent="0.2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</row>
    <row r="135" spans="1:27" s="32" customFormat="1" x14ac:dyDescent="0.2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</row>
    <row r="136" spans="1:27" s="32" customFormat="1" x14ac:dyDescent="0.2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</row>
    <row r="137" spans="1:27" s="32" customFormat="1" x14ac:dyDescent="0.2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</row>
    <row r="138" spans="1:27" s="32" customFormat="1" x14ac:dyDescent="0.2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</row>
    <row r="139" spans="1:27" s="32" customFormat="1" x14ac:dyDescent="0.2"/>
    <row r="140" spans="1:27" s="32" customFormat="1" x14ac:dyDescent="0.2"/>
    <row r="141" spans="1:27" s="32" customFormat="1" x14ac:dyDescent="0.2"/>
    <row r="142" spans="1:27" s="32" customFormat="1" x14ac:dyDescent="0.2"/>
    <row r="143" spans="1:27" s="32" customFormat="1" x14ac:dyDescent="0.2"/>
    <row r="144" spans="1:27" s="32" customFormat="1" x14ac:dyDescent="0.2"/>
    <row r="145" s="32" customFormat="1" x14ac:dyDescent="0.2"/>
    <row r="146" s="32" customFormat="1" x14ac:dyDescent="0.2"/>
    <row r="147" s="32" customFormat="1" x14ac:dyDescent="0.2"/>
    <row r="148" s="32" customFormat="1" x14ac:dyDescent="0.2"/>
  </sheetData>
  <mergeCells count="4">
    <mergeCell ref="W8:X8"/>
    <mergeCell ref="W9:X9"/>
    <mergeCell ref="A6:A14"/>
    <mergeCell ref="V6:V14"/>
  </mergeCells>
  <phoneticPr fontId="14" type="noConversion"/>
  <pageMargins left="0.39370078740157483" right="0.19685039370078741" top="0.19685039370078741" bottom="0.19685039370078741" header="0" footer="0.19685039370078741"/>
  <pageSetup paperSize="9" scale="74" orientation="landscape" r:id="rId1"/>
  <headerFooter alignWithMargins="0"/>
  <ignoredErrors>
    <ignoredError sqref="H43:U43 H44:X4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Y109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82" customWidth="1"/>
    <col min="2" max="3" width="9.85546875" style="82" customWidth="1"/>
    <col min="4" max="5" width="5.85546875" style="82" customWidth="1"/>
    <col min="6" max="7" width="9.85546875" style="82" customWidth="1"/>
    <col min="8" max="9" width="5.85546875" style="82" customWidth="1"/>
    <col min="10" max="11" width="9.85546875" style="82" customWidth="1"/>
    <col min="12" max="13" width="5.85546875" style="82" customWidth="1"/>
    <col min="14" max="15" width="9.85546875" style="82" customWidth="1"/>
    <col min="16" max="17" width="5.85546875" style="82" customWidth="1"/>
    <col min="18" max="19" width="9.85546875" style="82" customWidth="1"/>
    <col min="20" max="21" width="5.85546875" style="82" customWidth="1"/>
    <col min="22" max="22" width="5.7109375" style="82" customWidth="1"/>
    <col min="23" max="24" width="9.85546875" style="82" customWidth="1"/>
    <col min="25" max="25" width="10" style="82" customWidth="1"/>
    <col min="26" max="26" width="5.7109375" style="82" customWidth="1"/>
    <col min="27" max="27" width="8.5703125" style="82" customWidth="1"/>
    <col min="28" max="28" width="7.7109375" style="82" customWidth="1"/>
    <col min="29" max="29" width="7.28515625" style="82" customWidth="1"/>
    <col min="30" max="30" width="6.5703125" style="82" customWidth="1"/>
    <col min="31" max="31" width="8.5703125" style="82" customWidth="1"/>
    <col min="32" max="32" width="8" style="82" customWidth="1"/>
    <col min="33" max="34" width="6.140625" style="82" customWidth="1"/>
    <col min="35" max="35" width="8.140625" style="82" customWidth="1"/>
    <col min="36" max="36" width="7.7109375" style="82" customWidth="1"/>
    <col min="37" max="38" width="7.140625" style="82" customWidth="1"/>
    <col min="39" max="39" width="7.7109375" style="82" customWidth="1"/>
    <col min="40" max="42" width="7.140625" style="82" customWidth="1"/>
    <col min="43" max="43" width="8.28515625" style="82" customWidth="1"/>
    <col min="44" max="44" width="7.7109375" style="82" customWidth="1"/>
    <col min="45" max="46" width="7.140625" style="82" customWidth="1"/>
    <col min="47" max="47" width="8.140625" style="82" customWidth="1"/>
    <col min="48" max="48" width="12.85546875" style="82" customWidth="1"/>
    <col min="49" max="49" width="12" style="82" customWidth="1"/>
    <col min="50" max="50" width="9.140625" style="82"/>
    <col min="51" max="51" width="11.28515625" style="82" customWidth="1"/>
    <col min="52" max="52" width="12.140625" style="82" customWidth="1"/>
    <col min="53" max="16384" width="9.140625" style="82"/>
  </cols>
  <sheetData>
    <row r="1" spans="1:25" s="76" customFormat="1" x14ac:dyDescent="0.2">
      <c r="B1" s="76">
        <v>67</v>
      </c>
      <c r="C1" s="76">
        <v>68</v>
      </c>
      <c r="F1" s="76">
        <v>69</v>
      </c>
      <c r="G1" s="76">
        <v>70</v>
      </c>
      <c r="J1" s="76">
        <v>71</v>
      </c>
      <c r="K1" s="76">
        <v>72</v>
      </c>
      <c r="N1" s="76">
        <v>13</v>
      </c>
      <c r="O1" s="76">
        <v>14</v>
      </c>
    </row>
    <row r="2" spans="1:25" ht="18.75" x14ac:dyDescent="0.3">
      <c r="A2" s="77" t="s">
        <v>20</v>
      </c>
      <c r="B2" s="77"/>
      <c r="C2" s="77"/>
      <c r="D2" s="77"/>
      <c r="E2" s="77"/>
      <c r="F2" s="78"/>
      <c r="G2" s="79" t="str">
        <f>CONCATENATE(TEXT(Данные!$B$1,"ДД ММММ ГГГГ"), "   г.")</f>
        <v>15 Декабрь 2021   г.</v>
      </c>
      <c r="H2" s="231"/>
      <c r="I2" s="87"/>
      <c r="K2" s="83" t="s">
        <v>25</v>
      </c>
      <c r="L2" s="84"/>
      <c r="M2" s="85"/>
      <c r="N2" s="85"/>
      <c r="R2" s="77" t="s">
        <v>22</v>
      </c>
      <c r="S2" s="86" t="s">
        <v>170</v>
      </c>
      <c r="T2" s="78"/>
      <c r="U2" s="78"/>
      <c r="V2" s="78"/>
      <c r="W2" s="78"/>
      <c r="X2" s="78"/>
    </row>
    <row r="3" spans="1:25" x14ac:dyDescent="0.2">
      <c r="F3" s="91" t="s">
        <v>21</v>
      </c>
      <c r="U3" s="91" t="s">
        <v>23</v>
      </c>
    </row>
    <row r="4" spans="1:25" ht="19.5" x14ac:dyDescent="0.35">
      <c r="A4" s="82" t="s">
        <v>16</v>
      </c>
      <c r="B4" s="78"/>
      <c r="C4" s="92" t="s">
        <v>42</v>
      </c>
      <c r="D4" s="78"/>
      <c r="E4" s="78"/>
      <c r="F4" s="78"/>
      <c r="G4" s="78"/>
      <c r="H4" s="78"/>
      <c r="I4" s="78"/>
      <c r="K4" s="77" t="s">
        <v>24</v>
      </c>
      <c r="N4" s="78"/>
      <c r="O4" s="93">
        <v>10</v>
      </c>
      <c r="P4" s="78"/>
      <c r="Q4" s="77" t="s">
        <v>26</v>
      </c>
    </row>
    <row r="5" spans="1:25" ht="13.5" thickBot="1" x14ac:dyDescent="0.25">
      <c r="B5" s="91" t="s">
        <v>19</v>
      </c>
      <c r="K5" s="77"/>
      <c r="L5" s="77"/>
      <c r="N5" s="94"/>
      <c r="O5" s="88"/>
      <c r="P5" s="94"/>
    </row>
    <row r="6" spans="1:25" x14ac:dyDescent="0.2">
      <c r="A6" s="373" t="s">
        <v>88</v>
      </c>
      <c r="B6" s="95" t="s">
        <v>17</v>
      </c>
      <c r="C6" s="96"/>
      <c r="D6" s="232">
        <v>5</v>
      </c>
      <c r="E6" s="98"/>
      <c r="F6" s="95" t="s">
        <v>17</v>
      </c>
      <c r="G6" s="96"/>
      <c r="H6" s="232">
        <v>6</v>
      </c>
      <c r="I6" s="98"/>
      <c r="J6" s="95" t="s">
        <v>17</v>
      </c>
      <c r="K6" s="96"/>
      <c r="L6" s="232">
        <v>12</v>
      </c>
      <c r="M6" s="98"/>
      <c r="N6" s="95" t="s">
        <v>17</v>
      </c>
      <c r="O6" s="96"/>
      <c r="P6" s="232">
        <v>11</v>
      </c>
      <c r="Q6" s="98"/>
      <c r="R6" s="95" t="s">
        <v>17</v>
      </c>
      <c r="S6" s="96"/>
      <c r="T6" s="232" t="s">
        <v>2</v>
      </c>
      <c r="U6" s="232"/>
      <c r="V6" s="373" t="s">
        <v>88</v>
      </c>
      <c r="W6" s="96" t="s">
        <v>2</v>
      </c>
      <c r="X6" s="99"/>
    </row>
    <row r="7" spans="1:25" x14ac:dyDescent="0.2">
      <c r="A7" s="374"/>
      <c r="B7" s="100" t="s">
        <v>18</v>
      </c>
      <c r="C7" s="94"/>
      <c r="D7" s="94"/>
      <c r="E7" s="101"/>
      <c r="F7" s="100" t="s">
        <v>18</v>
      </c>
      <c r="G7" s="94"/>
      <c r="H7" s="94"/>
      <c r="I7" s="101"/>
      <c r="J7" s="100" t="s">
        <v>18</v>
      </c>
      <c r="K7" s="94"/>
      <c r="L7" s="94"/>
      <c r="M7" s="101"/>
      <c r="N7" s="100" t="s">
        <v>18</v>
      </c>
      <c r="O7" s="94"/>
      <c r="P7" s="94"/>
      <c r="Q7" s="101"/>
      <c r="R7" s="100" t="s">
        <v>18</v>
      </c>
      <c r="S7" s="94"/>
      <c r="T7" s="94"/>
      <c r="U7" s="94"/>
      <c r="V7" s="374"/>
      <c r="W7" s="94"/>
      <c r="X7" s="101"/>
    </row>
    <row r="8" spans="1:25" x14ac:dyDescent="0.2">
      <c r="A8" s="374"/>
      <c r="B8" s="102"/>
      <c r="C8" s="78"/>
      <c r="D8" s="78"/>
      <c r="E8" s="103"/>
      <c r="F8" s="102"/>
      <c r="G8" s="78"/>
      <c r="H8" s="78"/>
      <c r="I8" s="103"/>
      <c r="J8" s="102"/>
      <c r="K8" s="78"/>
      <c r="L8" s="78"/>
      <c r="M8" s="103"/>
      <c r="N8" s="102"/>
      <c r="O8" s="78" t="s">
        <v>72</v>
      </c>
      <c r="P8" s="78"/>
      <c r="Q8" s="103"/>
      <c r="R8" s="102"/>
      <c r="S8" s="78"/>
      <c r="T8" s="78"/>
      <c r="U8" s="78"/>
      <c r="V8" s="374"/>
      <c r="W8" s="375" t="s">
        <v>64</v>
      </c>
      <c r="X8" s="376"/>
    </row>
    <row r="9" spans="1:25" x14ac:dyDescent="0.2">
      <c r="A9" s="374"/>
      <c r="B9" s="104" t="s">
        <v>15</v>
      </c>
      <c r="C9" s="105" t="s">
        <v>41</v>
      </c>
      <c r="D9" s="105"/>
      <c r="E9" s="106"/>
      <c r="F9" s="104" t="s">
        <v>15</v>
      </c>
      <c r="G9" s="105" t="s">
        <v>41</v>
      </c>
      <c r="H9" s="105"/>
      <c r="I9" s="106"/>
      <c r="J9" s="104" t="s">
        <v>15</v>
      </c>
      <c r="K9" s="105" t="s">
        <v>41</v>
      </c>
      <c r="L9" s="105"/>
      <c r="M9" s="106"/>
      <c r="N9" s="104" t="s">
        <v>15</v>
      </c>
      <c r="O9" s="105" t="s">
        <v>2</v>
      </c>
      <c r="P9" s="107" t="s">
        <v>85</v>
      </c>
      <c r="Q9" s="106"/>
      <c r="R9" s="104" t="s">
        <v>15</v>
      </c>
      <c r="S9" s="105" t="s">
        <v>2</v>
      </c>
      <c r="T9" s="105" t="s">
        <v>2</v>
      </c>
      <c r="U9" s="105"/>
      <c r="V9" s="374"/>
      <c r="W9" s="375" t="s">
        <v>65</v>
      </c>
      <c r="X9" s="376"/>
    </row>
    <row r="10" spans="1:25" x14ac:dyDescent="0.2">
      <c r="A10" s="374"/>
      <c r="B10" s="102" t="s">
        <v>14</v>
      </c>
      <c r="C10" s="78"/>
      <c r="D10" s="105">
        <v>2000</v>
      </c>
      <c r="E10" s="278">
        <v>2000</v>
      </c>
      <c r="F10" s="102" t="s">
        <v>14</v>
      </c>
      <c r="G10" s="78"/>
      <c r="H10" s="105">
        <v>2000</v>
      </c>
      <c r="I10" s="278">
        <v>2000</v>
      </c>
      <c r="J10" s="102" t="s">
        <v>14</v>
      </c>
      <c r="K10" s="78"/>
      <c r="L10" s="105">
        <v>2000</v>
      </c>
      <c r="M10" s="278">
        <v>2000</v>
      </c>
      <c r="N10" s="102" t="s">
        <v>14</v>
      </c>
      <c r="O10" s="78"/>
      <c r="P10" s="105">
        <v>200</v>
      </c>
      <c r="Q10" s="278">
        <f>P10</f>
        <v>200</v>
      </c>
      <c r="R10" s="102" t="s">
        <v>14</v>
      </c>
      <c r="S10" s="78"/>
      <c r="T10" s="105">
        <v>0</v>
      </c>
      <c r="U10" s="279">
        <v>1000</v>
      </c>
      <c r="V10" s="374"/>
      <c r="W10" s="94" t="s">
        <v>2</v>
      </c>
      <c r="X10" s="280"/>
    </row>
    <row r="11" spans="1:25" x14ac:dyDescent="0.2">
      <c r="A11" s="374"/>
      <c r="B11" s="104" t="s">
        <v>7</v>
      </c>
      <c r="C11" s="110"/>
      <c r="D11" s="111" t="s">
        <v>9</v>
      </c>
      <c r="E11" s="112"/>
      <c r="F11" s="104" t="s">
        <v>7</v>
      </c>
      <c r="G11" s="110"/>
      <c r="H11" s="111" t="s">
        <v>9</v>
      </c>
      <c r="I11" s="112"/>
      <c r="J11" s="104" t="s">
        <v>7</v>
      </c>
      <c r="K11" s="110"/>
      <c r="L11" s="111" t="s">
        <v>9</v>
      </c>
      <c r="M11" s="112"/>
      <c r="N11" s="104" t="s">
        <v>7</v>
      </c>
      <c r="O11" s="110"/>
      <c r="P11" s="111" t="s">
        <v>9</v>
      </c>
      <c r="Q11" s="112"/>
      <c r="R11" s="104" t="s">
        <v>7</v>
      </c>
      <c r="S11" s="110"/>
      <c r="T11" s="111" t="s">
        <v>9</v>
      </c>
      <c r="U11" s="233"/>
      <c r="V11" s="374"/>
      <c r="W11" s="94" t="s">
        <v>2</v>
      </c>
      <c r="X11" s="101"/>
    </row>
    <row r="12" spans="1:25" ht="13.5" thickBot="1" x14ac:dyDescent="0.25">
      <c r="A12" s="374"/>
      <c r="B12" s="102" t="s">
        <v>8</v>
      </c>
      <c r="C12" s="113"/>
      <c r="D12" s="114"/>
      <c r="E12" s="103"/>
      <c r="F12" s="102" t="s">
        <v>8</v>
      </c>
      <c r="G12" s="113"/>
      <c r="H12" s="114"/>
      <c r="I12" s="103"/>
      <c r="J12" s="102" t="s">
        <v>8</v>
      </c>
      <c r="K12" s="113"/>
      <c r="L12" s="114"/>
      <c r="M12" s="103"/>
      <c r="N12" s="102" t="s">
        <v>8</v>
      </c>
      <c r="O12" s="113"/>
      <c r="P12" s="114"/>
      <c r="Q12" s="103"/>
      <c r="R12" s="102" t="s">
        <v>8</v>
      </c>
      <c r="S12" s="113"/>
      <c r="T12" s="114"/>
      <c r="U12" s="78"/>
      <c r="V12" s="374"/>
      <c r="W12" s="234"/>
      <c r="X12" s="115"/>
    </row>
    <row r="13" spans="1:25" x14ac:dyDescent="0.2">
      <c r="A13" s="374"/>
      <c r="B13" s="116" t="s">
        <v>3</v>
      </c>
      <c r="C13" s="117" t="s">
        <v>5</v>
      </c>
      <c r="D13" s="117" t="s">
        <v>10</v>
      </c>
      <c r="E13" s="118" t="s">
        <v>12</v>
      </c>
      <c r="F13" s="116" t="s">
        <v>3</v>
      </c>
      <c r="G13" s="117" t="s">
        <v>5</v>
      </c>
      <c r="H13" s="117" t="s">
        <v>10</v>
      </c>
      <c r="I13" s="118" t="s">
        <v>12</v>
      </c>
      <c r="J13" s="116" t="s">
        <v>3</v>
      </c>
      <c r="K13" s="117" t="s">
        <v>5</v>
      </c>
      <c r="L13" s="117" t="s">
        <v>10</v>
      </c>
      <c r="M13" s="118" t="s">
        <v>12</v>
      </c>
      <c r="N13" s="116" t="s">
        <v>3</v>
      </c>
      <c r="O13" s="117" t="s">
        <v>5</v>
      </c>
      <c r="P13" s="117" t="s">
        <v>10</v>
      </c>
      <c r="Q13" s="118" t="s">
        <v>12</v>
      </c>
      <c r="R13" s="116" t="s">
        <v>3</v>
      </c>
      <c r="S13" s="117" t="s">
        <v>5</v>
      </c>
      <c r="T13" s="117" t="s">
        <v>10</v>
      </c>
      <c r="U13" s="235" t="s">
        <v>12</v>
      </c>
      <c r="V13" s="374"/>
      <c r="W13" s="236" t="s">
        <v>10</v>
      </c>
      <c r="X13" s="123" t="s">
        <v>12</v>
      </c>
    </row>
    <row r="14" spans="1:25" ht="13.5" thickBot="1" x14ac:dyDescent="0.25">
      <c r="A14" s="379"/>
      <c r="B14" s="124" t="s">
        <v>4</v>
      </c>
      <c r="C14" s="125" t="s">
        <v>6</v>
      </c>
      <c r="D14" s="125" t="s">
        <v>11</v>
      </c>
      <c r="E14" s="126" t="s">
        <v>13</v>
      </c>
      <c r="F14" s="124" t="s">
        <v>4</v>
      </c>
      <c r="G14" s="125" t="s">
        <v>6</v>
      </c>
      <c r="H14" s="125" t="s">
        <v>11</v>
      </c>
      <c r="I14" s="126" t="s">
        <v>13</v>
      </c>
      <c r="J14" s="124" t="s">
        <v>4</v>
      </c>
      <c r="K14" s="125" t="s">
        <v>6</v>
      </c>
      <c r="L14" s="125" t="s">
        <v>11</v>
      </c>
      <c r="M14" s="126" t="s">
        <v>13</v>
      </c>
      <c r="N14" s="124" t="s">
        <v>4</v>
      </c>
      <c r="O14" s="125" t="s">
        <v>6</v>
      </c>
      <c r="P14" s="125" t="s">
        <v>11</v>
      </c>
      <c r="Q14" s="126" t="s">
        <v>13</v>
      </c>
      <c r="R14" s="122" t="s">
        <v>4</v>
      </c>
      <c r="S14" s="237" t="s">
        <v>6</v>
      </c>
      <c r="T14" s="237" t="s">
        <v>11</v>
      </c>
      <c r="U14" s="238" t="s">
        <v>13</v>
      </c>
      <c r="V14" s="379"/>
      <c r="W14" s="239" t="s">
        <v>11</v>
      </c>
      <c r="X14" s="126" t="s">
        <v>13</v>
      </c>
    </row>
    <row r="15" spans="1:25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10565.82009999454</v>
      </c>
      <c r="C15" s="181">
        <f ca="1">INDIRECT(ADDRESS(Данные!$A7,C$1,1,1,"Данные"), 1)</f>
        <v>5441.4675000011921</v>
      </c>
      <c r="D15" s="137"/>
      <c r="E15" s="137"/>
      <c r="F15" s="180">
        <f ca="1">INDIRECT(ADDRESS(Данные!$A7,F$1,1,1,"Данные"), 1)</f>
        <v>1114.0333000000001</v>
      </c>
      <c r="G15" s="181">
        <f ca="1">INDIRECT(ADDRESS(Данные!$A7,G$1,1,1,"Данные"), 1)</f>
        <v>348.30779999999999</v>
      </c>
      <c r="H15" s="137"/>
      <c r="I15" s="137"/>
      <c r="J15" s="180">
        <f ca="1">INDIRECT(ADDRESS(Данные!$A7,J$1,1,1,"Данные"), 1)</f>
        <v>4576.2502000000004</v>
      </c>
      <c r="K15" s="181">
        <f ca="1">INDIRECT(ADDRESS(Данные!$A7,K$1,1,1,"Данные"), 1)</f>
        <v>1115.3937000000001</v>
      </c>
      <c r="L15" s="137"/>
      <c r="M15" s="137"/>
      <c r="N15" s="180">
        <f ca="1">INDIRECT(ADDRESS(Данные!$A7,N$1,1,1,"Данные"), 1)</f>
        <v>18757.6711</v>
      </c>
      <c r="O15" s="181">
        <f ca="1">INDIRECT(ADDRESS(Данные!$A7,O$1,1,1,"Данные"), 1)</f>
        <v>4833.9996000000001</v>
      </c>
      <c r="P15" s="137"/>
      <c r="Q15" s="137"/>
      <c r="R15" s="135"/>
      <c r="S15" s="136"/>
      <c r="T15" s="137"/>
      <c r="U15" s="138"/>
      <c r="V15" s="141">
        <f ca="1">$A15</f>
        <v>44545</v>
      </c>
      <c r="W15" s="225" t="s">
        <v>2</v>
      </c>
      <c r="X15" s="140" t="s">
        <v>2</v>
      </c>
      <c r="Y15" s="144"/>
    </row>
    <row r="16" spans="1:25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10565.9265999945</v>
      </c>
      <c r="C16" s="175">
        <f ca="1">IF(INDIRECT(ADDRESS(Данные!$A8,C$1,1,1,"Данные"),1)=0,C15,INDIRECT(ADDRESS(Данные!$A8,C$1,1,1,"Данные"),1))</f>
        <v>5441.4793000011896</v>
      </c>
      <c r="D16" s="176">
        <f ca="1">(B16-B15)*D$10 * (3 - Данные!$A8 + Данные!$A7)</f>
        <v>212.99999991970253</v>
      </c>
      <c r="E16" s="176">
        <f ca="1">(C16-C15)*D$10 * (3 - Данные!$A8 + Данные!$A7)</f>
        <v>23.59999999498541</v>
      </c>
      <c r="F16" s="175">
        <f ca="1">IF(INDIRECT(ADDRESS(Данные!$A8,F$1,1,1,"Данные"),1)=0,F15,INDIRECT(ADDRESS(Данные!$A8,F$1,1,1,"Данные"),1))</f>
        <v>1114.0482999999999</v>
      </c>
      <c r="G16" s="175">
        <f ca="1">IF(INDIRECT(ADDRESS(Данные!$A8,G$1,1,1,"Данные"),1)=0,G15,INDIRECT(ADDRESS(Данные!$A8,G$1,1,1,"Данные"),1))</f>
        <v>348.31040000000002</v>
      </c>
      <c r="H16" s="176">
        <f ca="1">(F16-F15)*H$10 * (3 - Данные!$A8 + Данные!$A7)</f>
        <v>29.999999999745341</v>
      </c>
      <c r="I16" s="176">
        <f ca="1">(G16-G15)*H$10 * (3 - Данные!$A8 + Данные!$A7)</f>
        <v>5.2000000000589353</v>
      </c>
      <c r="J16" s="175">
        <f ca="1">IF(INDIRECT(ADDRESS(Данные!$A8,J$1,1,1,"Данные"),1)=0,J15,INDIRECT(ADDRESS(Данные!$A8,J$1,1,1,"Данные"),1))</f>
        <v>4576.4694</v>
      </c>
      <c r="K16" s="175">
        <f ca="1">IF(INDIRECT(ADDRESS(Данные!$A8,K$1,1,1,"Данные"),1)=0,K15,INDIRECT(ADDRESS(Данные!$A8,K$1,1,1,"Данные"),1))</f>
        <v>1115.4319</v>
      </c>
      <c r="L16" s="176">
        <f ca="1">(J16-J15)*L$10 * (3 - Данные!$A8 + Данные!$A7)</f>
        <v>438.39999999909196</v>
      </c>
      <c r="M16" s="176">
        <f ca="1">(K16-K15)*L$10 * (3 - Данные!$A8 + Данные!$A7)</f>
        <v>76.39999999992142</v>
      </c>
      <c r="N16" s="175">
        <f ca="1">IF(INDIRECT(ADDRESS(Данные!$A8,N$1,1,1,"Данные"),1)=0,N15,INDIRECT(ADDRESS(Данные!$A8,N$1,1,1,"Данные"),1))</f>
        <v>18757.983400000001</v>
      </c>
      <c r="O16" s="175">
        <f ca="1">IF(INDIRECT(ADDRESS(Данные!$A8,O$1,1,1,"Данные"),1)=0,O15,INDIRECT(ADDRESS(Данные!$A8,O$1,1,1,"Данные"),1))</f>
        <v>4834.0466999999999</v>
      </c>
      <c r="P16" s="176">
        <f ca="1">(N16-N15)*P$10 * (3 - Данные!$A8 + Данные!$A7)</f>
        <v>62.460000000282889</v>
      </c>
      <c r="Q16" s="176">
        <f ca="1">(O16-O15)*P$10 * (3 - Данные!$A8 + Данные!$A7)</f>
        <v>9.419999999954598</v>
      </c>
      <c r="R16" s="146"/>
      <c r="S16" s="148"/>
      <c r="T16" s="147"/>
      <c r="U16" s="304"/>
      <c r="V16" s="309">
        <f t="shared" ref="V16:V45" ca="1" si="0">$A16</f>
        <v>44545.041666666664</v>
      </c>
      <c r="W16" s="336">
        <f ca="1">D16+H16+L16+P16+T16</f>
        <v>743.85999991882272</v>
      </c>
      <c r="X16" s="243">
        <f ca="1">E16+I16+M16+Q16+U16</f>
        <v>114.61999999492036</v>
      </c>
      <c r="Y16" s="347" t="s">
        <v>2</v>
      </c>
    </row>
    <row r="17" spans="1:24" s="144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10566.027099994501</v>
      </c>
      <c r="C17" s="175">
        <f ca="1">IF(INDIRECT(ADDRESS(Данные!$A9,C$1,1,1,"Данные"),1)=0,C16,INDIRECT(ADDRESS(Данные!$A9,C$1,1,1,"Данные"),1))</f>
        <v>5441.4890000011901</v>
      </c>
      <c r="D17" s="176">
        <f ca="1">(B17-B16)*D$10 * (3 - Данные!$A9 + Данные!$A8)</f>
        <v>201.00000000093132</v>
      </c>
      <c r="E17" s="176">
        <f ca="1">(C17-C16)*D$10 * (3 - Данные!$A9 + Данные!$A8)</f>
        <v>19.400000001041917</v>
      </c>
      <c r="F17" s="175">
        <f ca="1">IF(INDIRECT(ADDRESS(Данные!$A9,F$1,1,1,"Данные"),1)=0,F16,INDIRECT(ADDRESS(Данные!$A9,F$1,1,1,"Данные"),1))</f>
        <v>1114.0636</v>
      </c>
      <c r="G17" s="175">
        <f ca="1">IF(INDIRECT(ADDRESS(Данные!$A9,G$1,1,1,"Данные"),1)=0,G16,INDIRECT(ADDRESS(Данные!$A9,G$1,1,1,"Данные"),1))</f>
        <v>348.31330000000003</v>
      </c>
      <c r="H17" s="176">
        <f ca="1">(F17-F16)*H$10 * (3 - Данные!$A9 + Данные!$A8)</f>
        <v>30.600000000049477</v>
      </c>
      <c r="I17" s="176">
        <f ca="1">(G17-G16)*H$10 * (3 - Данные!$A9 + Данные!$A8)</f>
        <v>5.8000000000220098</v>
      </c>
      <c r="J17" s="175">
        <f ca="1">IF(INDIRECT(ADDRESS(Данные!$A9,J$1,1,1,"Данные"),1)=0,J16,INDIRECT(ADDRESS(Данные!$A9,J$1,1,1,"Данные"),1))</f>
        <v>4576.6710000000003</v>
      </c>
      <c r="K17" s="175">
        <f ca="1">IF(INDIRECT(ADDRESS(Данные!$A9,K$1,1,1,"Данные"),1)=0,K16,INDIRECT(ADDRESS(Данные!$A9,K$1,1,1,"Данные"),1))</f>
        <v>1115.4701</v>
      </c>
      <c r="L17" s="176">
        <f ca="1">(J17-J16)*L$10 * (3 - Данные!$A9 + Данные!$A8)</f>
        <v>403.20000000065193</v>
      </c>
      <c r="M17" s="176">
        <f ca="1">(K17-K16)*L$10 * (3 - Данные!$A9 + Данные!$A8)</f>
        <v>76.39999999992142</v>
      </c>
      <c r="N17" s="175">
        <f ca="1">IF(INDIRECT(ADDRESS(Данные!$A9,N$1,1,1,"Данные"),1)=0,N16,INDIRECT(ADDRESS(Данные!$A9,N$1,1,1,"Данные"),1))</f>
        <v>18758.266199999998</v>
      </c>
      <c r="O17" s="175">
        <f ca="1">IF(INDIRECT(ADDRESS(Данные!$A9,O$1,1,1,"Данные"),1)=0,O16,INDIRECT(ADDRESS(Данные!$A9,O$1,1,1,"Данные"),1))</f>
        <v>4834.0916999999999</v>
      </c>
      <c r="P17" s="176">
        <f ca="1">(N17-N16)*P$10 * (3 - Данные!$A9 + Данные!$A8)</f>
        <v>56.559999999444699</v>
      </c>
      <c r="Q17" s="176">
        <f ca="1">(O17-O16)*P$10 * (3 - Данные!$A9 + Данные!$A8)</f>
        <v>9.0000000000145519</v>
      </c>
      <c r="R17" s="146"/>
      <c r="S17" s="148"/>
      <c r="T17" s="147"/>
      <c r="U17" s="304"/>
      <c r="V17" s="309">
        <f t="shared" ca="1" si="0"/>
        <v>44545.083333333336</v>
      </c>
      <c r="W17" s="336">
        <f t="shared" ref="W17:X43" ca="1" si="1">D17+H17+L17+P17+T17</f>
        <v>691.36000000107742</v>
      </c>
      <c r="X17" s="243">
        <f t="shared" ca="1" si="1"/>
        <v>110.6000000009999</v>
      </c>
    </row>
    <row r="18" spans="1:24" s="144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10566.1261999945</v>
      </c>
      <c r="C18" s="175">
        <f ca="1">IF(INDIRECT(ADDRESS(Данные!$A10,C$1,1,1,"Данные"),1)=0,C17,INDIRECT(ADDRESS(Данные!$A10,C$1,1,1,"Данные"),1))</f>
        <v>5441.4963000011903</v>
      </c>
      <c r="D18" s="176">
        <f ca="1">(B18-B17)*D$10 * (3 - Данные!$A10 + Данные!$A9)</f>
        <v>198.1999999989057</v>
      </c>
      <c r="E18" s="176">
        <f ca="1">(C18-C17)*D$10 * (3 - Данные!$A10 + Данные!$A9)</f>
        <v>14.600000000427826</v>
      </c>
      <c r="F18" s="175">
        <f ca="1">IF(INDIRECT(ADDRESS(Данные!$A10,F$1,1,1,"Данные"),1)=0,F17,INDIRECT(ADDRESS(Данные!$A10,F$1,1,1,"Данные"),1))</f>
        <v>1114.0789</v>
      </c>
      <c r="G18" s="175">
        <f ca="1">IF(INDIRECT(ADDRESS(Данные!$A10,G$1,1,1,"Данные"),1)=0,G17,INDIRECT(ADDRESS(Данные!$A10,G$1,1,1,"Данные"),1))</f>
        <v>348.31619999999998</v>
      </c>
      <c r="H18" s="176">
        <f ca="1">(F18-F17)*H$10 * (3 - Данные!$A10 + Данные!$A9)</f>
        <v>30.600000000049477</v>
      </c>
      <c r="I18" s="176">
        <f ca="1">(G18-G17)*H$10 * (3 - Данные!$A10 + Данные!$A9)</f>
        <v>5.7999999999083229</v>
      </c>
      <c r="J18" s="175">
        <f ca="1">IF(INDIRECT(ADDRESS(Данные!$A10,J$1,1,1,"Данные"),1)=0,J17,INDIRECT(ADDRESS(Данные!$A10,J$1,1,1,"Данные"),1))</f>
        <v>4576.8675999999996</v>
      </c>
      <c r="K18" s="175">
        <f ca="1">IF(INDIRECT(ADDRESS(Данные!$A10,K$1,1,1,"Данные"),1)=0,K17,INDIRECT(ADDRESS(Данные!$A10,K$1,1,1,"Данные"),1))</f>
        <v>1115.5083</v>
      </c>
      <c r="L18" s="176">
        <f ca="1">(J18-J17)*L$10 * (3 - Данные!$A10 + Данные!$A9)</f>
        <v>393.19999999861466</v>
      </c>
      <c r="M18" s="176">
        <f ca="1">(K18-K17)*L$10 * (3 - Данные!$A10 + Данные!$A9)</f>
        <v>76.39999999992142</v>
      </c>
      <c r="N18" s="175">
        <f ca="1">IF(INDIRECT(ADDRESS(Данные!$A10,N$1,1,1,"Данные"),1)=0,N17,INDIRECT(ADDRESS(Данные!$A10,N$1,1,1,"Данные"),1))</f>
        <v>18758.5304</v>
      </c>
      <c r="O18" s="175">
        <f ca="1">IF(INDIRECT(ADDRESS(Данные!$A10,O$1,1,1,"Данные"),1)=0,O17,INDIRECT(ADDRESS(Данные!$A10,O$1,1,1,"Данные"),1))</f>
        <v>4834.1369000000004</v>
      </c>
      <c r="P18" s="176">
        <f ca="1">(N18-N17)*P$10 * (3 - Данные!$A10 + Данные!$A9)</f>
        <v>52.840000000287546</v>
      </c>
      <c r="Q18" s="176">
        <f ca="1">(O18-O17)*P$10 * (3 - Данные!$A10 + Данные!$A9)</f>
        <v>9.0400000000954606</v>
      </c>
      <c r="R18" s="146"/>
      <c r="S18" s="148"/>
      <c r="T18" s="147"/>
      <c r="U18" s="304"/>
      <c r="V18" s="309">
        <f t="shared" ca="1" si="0"/>
        <v>44545.125</v>
      </c>
      <c r="W18" s="336">
        <f t="shared" ca="1" si="1"/>
        <v>674.83999999785738</v>
      </c>
      <c r="X18" s="243">
        <f t="shared" ca="1" si="1"/>
        <v>105.84000000035303</v>
      </c>
    </row>
    <row r="19" spans="1:24" s="144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10566.2231999945</v>
      </c>
      <c r="C19" s="175">
        <f ca="1">IF(INDIRECT(ADDRESS(Данные!$A11,C$1,1,1,"Данные"),1)=0,C18,INDIRECT(ADDRESS(Данные!$A11,C$1,1,1,"Данные"),1))</f>
        <v>5441.5027000011896</v>
      </c>
      <c r="D19" s="176">
        <f ca="1">(B19-B18)*D$10 * (3 - Данные!$A11 + Данные!$A10)</f>
        <v>193.99999999950523</v>
      </c>
      <c r="E19" s="176">
        <f ca="1">(C19-C18)*D$10 * (3 - Данные!$A11 + Данные!$A10)</f>
        <v>12.799999998605927</v>
      </c>
      <c r="F19" s="175">
        <f ca="1">IF(INDIRECT(ADDRESS(Данные!$A11,F$1,1,1,"Данные"),1)=0,F18,INDIRECT(ADDRESS(Данные!$A11,F$1,1,1,"Данные"),1))</f>
        <v>1114.0951</v>
      </c>
      <c r="G19" s="175">
        <f ca="1">IF(INDIRECT(ADDRESS(Данные!$A11,G$1,1,1,"Данные"),1)=0,G18,INDIRECT(ADDRESS(Данные!$A11,G$1,1,1,"Данные"),1))</f>
        <v>348.31909999999999</v>
      </c>
      <c r="H19" s="176">
        <f ca="1">(F19-F18)*H$10 * (3 - Данные!$A11 + Данные!$A10)</f>
        <v>32.400000000052387</v>
      </c>
      <c r="I19" s="176">
        <f ca="1">(G19-G18)*H$10 * (3 - Данные!$A11 + Данные!$A10)</f>
        <v>5.8000000000220098</v>
      </c>
      <c r="J19" s="175">
        <f ca="1">IF(INDIRECT(ADDRESS(Данные!$A11,J$1,1,1,"Данные"),1)=0,J18,INDIRECT(ADDRESS(Данные!$A11,J$1,1,1,"Данные"),1))</f>
        <v>4577.0616</v>
      </c>
      <c r="K19" s="175">
        <f ca="1">IF(INDIRECT(ADDRESS(Данные!$A11,K$1,1,1,"Данные"),1)=0,K18,INDIRECT(ADDRESS(Данные!$A11,K$1,1,1,"Данные"),1))</f>
        <v>1115.5459000000001</v>
      </c>
      <c r="L19" s="176">
        <f ca="1">(J19-J18)*L$10 * (3 - Данные!$A11 + Данные!$A10)</f>
        <v>388.00000000082946</v>
      </c>
      <c r="M19" s="176">
        <f ca="1">(K19-K18)*L$10 * (3 - Данные!$A11 + Данные!$A10)</f>
        <v>75.200000000222644</v>
      </c>
      <c r="N19" s="175">
        <f ca="1">IF(INDIRECT(ADDRESS(Данные!$A11,N$1,1,1,"Данные"),1)=0,N18,INDIRECT(ADDRESS(Данные!$A11,N$1,1,1,"Данные"),1))</f>
        <v>18758.7912</v>
      </c>
      <c r="O19" s="175">
        <f ca="1">IF(INDIRECT(ADDRESS(Данные!$A11,O$1,1,1,"Данные"),1)=0,O18,INDIRECT(ADDRESS(Данные!$A11,O$1,1,1,"Данные"),1))</f>
        <v>4834.1809999999996</v>
      </c>
      <c r="P19" s="176">
        <f ca="1">(N19-N18)*P$10 * (3 - Данные!$A11 + Данные!$A10)</f>
        <v>52.160000000003492</v>
      </c>
      <c r="Q19" s="176">
        <f ca="1">(O19-O18)*P$10 * (3 - Данные!$A11 + Данные!$A10)</f>
        <v>8.8199999998323619</v>
      </c>
      <c r="R19" s="146"/>
      <c r="S19" s="148"/>
      <c r="T19" s="147"/>
      <c r="U19" s="304"/>
      <c r="V19" s="309">
        <f t="shared" ca="1" si="0"/>
        <v>44545.166666666664</v>
      </c>
      <c r="W19" s="336">
        <f t="shared" ca="1" si="1"/>
        <v>666.56000000039057</v>
      </c>
      <c r="X19" s="243">
        <f t="shared" ca="1" si="1"/>
        <v>102.61999999868294</v>
      </c>
    </row>
    <row r="20" spans="1:24" s="144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10566.3157999945</v>
      </c>
      <c r="C20" s="175">
        <f ca="1">IF(INDIRECT(ADDRESS(Данные!$A12,C$1,1,1,"Данные"),1)=0,C19,INDIRECT(ADDRESS(Данные!$A12,C$1,1,1,"Данные"),1))</f>
        <v>5441.5117000011896</v>
      </c>
      <c r="D20" s="176">
        <f ca="1">(B20-B19)*D$10 * (3 - Данные!$A12 + Данные!$A11)</f>
        <v>185.19999999989523</v>
      </c>
      <c r="E20" s="176">
        <f ca="1">(C20-C19)*D$10 * (3 - Данные!$A12 + Данные!$A11)</f>
        <v>18.000000000029104</v>
      </c>
      <c r="F20" s="175">
        <f ca="1">IF(INDIRECT(ADDRESS(Данные!$A12,F$1,1,1,"Данные"),1)=0,F19,INDIRECT(ADDRESS(Данные!$A12,F$1,1,1,"Данные"),1))</f>
        <v>1114.1124</v>
      </c>
      <c r="G20" s="175">
        <f ca="1">IF(INDIRECT(ADDRESS(Данные!$A12,G$1,1,1,"Данные"),1)=0,G19,INDIRECT(ADDRESS(Данные!$A12,G$1,1,1,"Данные"),1))</f>
        <v>348.322</v>
      </c>
      <c r="H20" s="176">
        <f ca="1">(F20-F19)*H$10 * (3 - Данные!$A12 + Данные!$A11)</f>
        <v>34.599999999954889</v>
      </c>
      <c r="I20" s="176">
        <f ca="1">(G20-G19)*H$10 * (3 - Данные!$A12 + Данные!$A11)</f>
        <v>5.8000000000220098</v>
      </c>
      <c r="J20" s="175">
        <f ca="1">IF(INDIRECT(ADDRESS(Данные!$A12,J$1,1,1,"Данные"),1)=0,J19,INDIRECT(ADDRESS(Данные!$A12,J$1,1,1,"Данные"),1))</f>
        <v>4577.2547999999997</v>
      </c>
      <c r="K20" s="175">
        <f ca="1">IF(INDIRECT(ADDRESS(Данные!$A12,K$1,1,1,"Данные"),1)=0,K19,INDIRECT(ADDRESS(Данные!$A12,K$1,1,1,"Данные"),1))</f>
        <v>1115.5839000000001</v>
      </c>
      <c r="L20" s="176">
        <f ca="1">(J20-J19)*L$10 * (3 - Данные!$A12 + Данные!$A11)</f>
        <v>386.3999999994121</v>
      </c>
      <c r="M20" s="176">
        <f ca="1">(K20-K19)*L$10 * (3 - Данные!$A12 + Данные!$A11)</f>
        <v>76.000000000021828</v>
      </c>
      <c r="N20" s="175">
        <f ca="1">IF(INDIRECT(ADDRESS(Данные!$A12,N$1,1,1,"Данные"),1)=0,N19,INDIRECT(ADDRESS(Данные!$A12,N$1,1,1,"Данные"),1))</f>
        <v>18759.054</v>
      </c>
      <c r="O20" s="175">
        <f ca="1">IF(INDIRECT(ADDRESS(Данные!$A12,O$1,1,1,"Данные"),1)=0,O19,INDIRECT(ADDRESS(Данные!$A12,O$1,1,1,"Данные"),1))</f>
        <v>4834.2227999999996</v>
      </c>
      <c r="P20" s="176">
        <f ca="1">(N20-N19)*P$10 * (3 - Данные!$A12 + Данные!$A11)</f>
        <v>52.560000000084983</v>
      </c>
      <c r="Q20" s="176">
        <f ca="1">(O20-O19)*P$10 * (3 - Данные!$A12 + Данные!$A11)</f>
        <v>8.3599999999933061</v>
      </c>
      <c r="R20" s="146"/>
      <c r="S20" s="148"/>
      <c r="T20" s="147"/>
      <c r="U20" s="304"/>
      <c r="V20" s="309">
        <f t="shared" ca="1" si="0"/>
        <v>44545.208333333336</v>
      </c>
      <c r="W20" s="336">
        <f t="shared" ca="1" si="1"/>
        <v>658.7599999993472</v>
      </c>
      <c r="X20" s="243">
        <f t="shared" ca="1" si="1"/>
        <v>108.16000000006625</v>
      </c>
    </row>
    <row r="21" spans="1:24" s="144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10566.418499994499</v>
      </c>
      <c r="C21" s="175">
        <f ca="1">IF(INDIRECT(ADDRESS(Данные!$A13,C$1,1,1,"Данные"),1)=0,C20,INDIRECT(ADDRESS(Данные!$A13,C$1,1,1,"Данные"),1))</f>
        <v>5441.5197000011904</v>
      </c>
      <c r="D21" s="176">
        <f ca="1">(B21-B20)*D$10 * (3 - Данные!$A13 + Данные!$A12)</f>
        <v>205.39999999891734</v>
      </c>
      <c r="E21" s="176">
        <f ca="1">(C21-C20)*D$10 * (3 - Данные!$A13 + Данные!$A12)</f>
        <v>16.00000000144064</v>
      </c>
      <c r="F21" s="175">
        <f ca="1">IF(INDIRECT(ADDRESS(Данные!$A13,F$1,1,1,"Данные"),1)=0,F20,INDIRECT(ADDRESS(Данные!$A13,F$1,1,1,"Данные"),1))</f>
        <v>1114.1288</v>
      </c>
      <c r="G21" s="175">
        <f ca="1">IF(INDIRECT(ADDRESS(Данные!$A13,G$1,1,1,"Данные"),1)=0,G20,INDIRECT(ADDRESS(Данные!$A13,G$1,1,1,"Данные"),1))</f>
        <v>348.32479999999998</v>
      </c>
      <c r="H21" s="176">
        <f ca="1">(F21-F20)*H$10 * (3 - Данные!$A13 + Данные!$A12)</f>
        <v>32.799999999951979</v>
      </c>
      <c r="I21" s="176">
        <f ca="1">(G21-G20)*H$10 * (3 - Данные!$A13 + Данные!$A12)</f>
        <v>5.599999999958527</v>
      </c>
      <c r="J21" s="175">
        <f ca="1">IF(INDIRECT(ADDRESS(Данные!$A13,J$1,1,1,"Данные"),1)=0,J20,INDIRECT(ADDRESS(Данные!$A13,J$1,1,1,"Данные"),1))</f>
        <v>4577.4501</v>
      </c>
      <c r="K21" s="175">
        <f ca="1">IF(INDIRECT(ADDRESS(Данные!$A13,K$1,1,1,"Данные"),1)=0,K20,INDIRECT(ADDRESS(Данные!$A13,K$1,1,1,"Данные"),1))</f>
        <v>1115.6220000000001</v>
      </c>
      <c r="L21" s="176">
        <f ca="1">(J21-J20)*L$10 * (3 - Данные!$A13 + Данные!$A12)</f>
        <v>390.60000000063155</v>
      </c>
      <c r="M21" s="176">
        <f ca="1">(K21-K20)*L$10 * (3 - Данные!$A13 + Данные!$A12)</f>
        <v>76.199999999971624</v>
      </c>
      <c r="N21" s="175">
        <f ca="1">IF(INDIRECT(ADDRESS(Данные!$A13,N$1,1,1,"Данные"),1)=0,N20,INDIRECT(ADDRESS(Данные!$A13,N$1,1,1,"Данные"),1))</f>
        <v>18759.328300000001</v>
      </c>
      <c r="O21" s="175">
        <f ca="1">IF(INDIRECT(ADDRESS(Данные!$A13,O$1,1,1,"Данные"),1)=0,O20,INDIRECT(ADDRESS(Данные!$A13,O$1,1,1,"Данные"),1))</f>
        <v>4834.268</v>
      </c>
      <c r="P21" s="176">
        <f ca="1">(N21-N20)*P$10 * (3 - Данные!$A13 + Данные!$A12)</f>
        <v>54.860000000189757</v>
      </c>
      <c r="Q21" s="176">
        <f ca="1">(O21-O20)*P$10 * (3 - Данные!$A13 + Данные!$A12)</f>
        <v>9.0400000000954606</v>
      </c>
      <c r="R21" s="146"/>
      <c r="S21" s="148"/>
      <c r="T21" s="147"/>
      <c r="U21" s="304"/>
      <c r="V21" s="309">
        <f t="shared" ca="1" si="0"/>
        <v>44545.25</v>
      </c>
      <c r="W21" s="336">
        <f t="shared" ca="1" si="1"/>
        <v>683.65999999969063</v>
      </c>
      <c r="X21" s="243">
        <f t="shared" ca="1" si="1"/>
        <v>106.84000000146625</v>
      </c>
    </row>
    <row r="22" spans="1:24" s="144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10566.5296999945</v>
      </c>
      <c r="C22" s="175">
        <f ca="1">IF(INDIRECT(ADDRESS(Данные!$A14,C$1,1,1,"Данные"),1)=0,C21,INDIRECT(ADDRESS(Данные!$A14,C$1,1,1,"Данные"),1))</f>
        <v>5441.53210000119</v>
      </c>
      <c r="D22" s="176">
        <f ca="1">(B22-B21)*D$10 * (3 - Данные!$A14 + Данные!$A13)</f>
        <v>222.40000000238069</v>
      </c>
      <c r="E22" s="176">
        <f ca="1">(C22-C21)*D$10 * (3 - Данные!$A14 + Данные!$A13)</f>
        <v>24.799999999231659</v>
      </c>
      <c r="F22" s="175">
        <f ca="1">IF(INDIRECT(ADDRESS(Данные!$A14,F$1,1,1,"Данные"),1)=0,F21,INDIRECT(ADDRESS(Данные!$A14,F$1,1,1,"Данные"),1))</f>
        <v>1114.1451</v>
      </c>
      <c r="G22" s="175">
        <f ca="1">IF(INDIRECT(ADDRESS(Данные!$A14,G$1,1,1,"Данные"),1)=0,G21,INDIRECT(ADDRESS(Данные!$A14,G$1,1,1,"Данные"),1))</f>
        <v>348.32749999999999</v>
      </c>
      <c r="H22" s="176">
        <f ca="1">(F22-F21)*H$10 * (3 - Данные!$A14 + Данные!$A13)</f>
        <v>32.600000000002183</v>
      </c>
      <c r="I22" s="176">
        <f ca="1">(G22-G21)*H$10 * (3 - Данные!$A14 + Данные!$A13)</f>
        <v>5.4000000000087311</v>
      </c>
      <c r="J22" s="175">
        <f ca="1">IF(INDIRECT(ADDRESS(Данные!$A14,J$1,1,1,"Данные"),1)=0,J21,INDIRECT(ADDRESS(Данные!$A14,J$1,1,1,"Данные"),1))</f>
        <v>4577.6513000000004</v>
      </c>
      <c r="K22" s="175">
        <f ca="1">IF(INDIRECT(ADDRESS(Данные!$A14,K$1,1,1,"Данные"),1)=0,K21,INDIRECT(ADDRESS(Данные!$A14,K$1,1,1,"Данные"),1))</f>
        <v>1115.6596</v>
      </c>
      <c r="L22" s="176">
        <f ca="1">(J22-J21)*L$10 * (3 - Данные!$A14 + Данные!$A13)</f>
        <v>402.40000000085274</v>
      </c>
      <c r="M22" s="176">
        <f ca="1">(K22-K21)*L$10 * (3 - Данные!$A14 + Данные!$A13)</f>
        <v>75.199999999767897</v>
      </c>
      <c r="N22" s="175">
        <f ca="1">IF(INDIRECT(ADDRESS(Данные!$A14,N$1,1,1,"Данные"),1)=0,N21,INDIRECT(ADDRESS(Данные!$A14,N$1,1,1,"Данные"),1))</f>
        <v>18759.589199999999</v>
      </c>
      <c r="O22" s="175">
        <f ca="1">IF(INDIRECT(ADDRESS(Данные!$A14,O$1,1,1,"Данные"),1)=0,O21,INDIRECT(ADDRESS(Данные!$A14,O$1,1,1,"Данные"),1))</f>
        <v>4834.3082000000004</v>
      </c>
      <c r="P22" s="176">
        <f ca="1">(N22-N21)*P$10 * (3 - Данные!$A14 + Данные!$A13)</f>
        <v>52.17999999949825</v>
      </c>
      <c r="Q22" s="176">
        <f ca="1">(O22-O21)*P$10 * (3 - Данные!$A14 + Данные!$A13)</f>
        <v>8.0400000000736327</v>
      </c>
      <c r="R22" s="146"/>
      <c r="S22" s="148"/>
      <c r="T22" s="147"/>
      <c r="U22" s="304"/>
      <c r="V22" s="309">
        <f t="shared" ca="1" si="0"/>
        <v>44545.291666666664</v>
      </c>
      <c r="W22" s="336">
        <f t="shared" ca="1" si="1"/>
        <v>709.58000000273387</v>
      </c>
      <c r="X22" s="243">
        <f t="shared" ca="1" si="1"/>
        <v>113.43999999908192</v>
      </c>
    </row>
    <row r="23" spans="1:24" s="144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10566.638899994499</v>
      </c>
      <c r="C23" s="175">
        <f ca="1">IF(INDIRECT(ADDRESS(Данные!$A15,C$1,1,1,"Данные"),1)=0,C22,INDIRECT(ADDRESS(Данные!$A15,C$1,1,1,"Данные"),1))</f>
        <v>5441.5425000011901</v>
      </c>
      <c r="D23" s="176">
        <f ca="1">(B23-B22)*D$10 * (3 - Данные!$A15 + Данные!$A14)</f>
        <v>218.39999999792781</v>
      </c>
      <c r="E23" s="176">
        <f ca="1">(C23-C22)*D$10 * (3 - Данные!$A15 + Данные!$A14)</f>
        <v>20.800000000235741</v>
      </c>
      <c r="F23" s="175">
        <f ca="1">IF(INDIRECT(ADDRESS(Данные!$A15,F$1,1,1,"Данные"),1)=0,F22,INDIRECT(ADDRESS(Данные!$A15,F$1,1,1,"Данные"),1))</f>
        <v>1114.1623999999999</v>
      </c>
      <c r="G23" s="175">
        <f ca="1">IF(INDIRECT(ADDRESS(Данные!$A15,G$1,1,1,"Данные"),1)=0,G22,INDIRECT(ADDRESS(Данные!$A15,G$1,1,1,"Данные"),1))</f>
        <v>348.33</v>
      </c>
      <c r="H23" s="176">
        <f ca="1">(F23-F22)*H$10 * (3 - Данные!$A15 + Данные!$A14)</f>
        <v>34.599999999954889</v>
      </c>
      <c r="I23" s="176">
        <f ca="1">(G23-G22)*H$10 * (3 - Данные!$A15 + Данные!$A14)</f>
        <v>4.9999999999954525</v>
      </c>
      <c r="J23" s="175">
        <f ca="1">IF(INDIRECT(ADDRESS(Данные!$A15,J$1,1,1,"Данные"),1)=0,J22,INDIRECT(ADDRESS(Данные!$A15,J$1,1,1,"Данные"),1))</f>
        <v>4577.8791000000001</v>
      </c>
      <c r="K23" s="175">
        <f ca="1">IF(INDIRECT(ADDRESS(Данные!$A15,K$1,1,1,"Данные"),1)=0,K22,INDIRECT(ADDRESS(Данные!$A15,K$1,1,1,"Данные"),1))</f>
        <v>1115.6962000000001</v>
      </c>
      <c r="L23" s="176">
        <f ca="1">(J23-J22)*L$10 * (3 - Данные!$A15 + Данные!$A14)</f>
        <v>455.59999999932188</v>
      </c>
      <c r="M23" s="176">
        <f ca="1">(K23-K22)*L$10 * (3 - Данные!$A15 + Данные!$A14)</f>
        <v>73.200000000269938</v>
      </c>
      <c r="N23" s="175">
        <f ca="1">IF(INDIRECT(ADDRESS(Данные!$A15,N$1,1,1,"Данные"),1)=0,N22,INDIRECT(ADDRESS(Данные!$A15,N$1,1,1,"Данные"),1))</f>
        <v>18759.852699999999</v>
      </c>
      <c r="O23" s="175">
        <f ca="1">IF(INDIRECT(ADDRESS(Данные!$A15,O$1,1,1,"Данные"),1)=0,O22,INDIRECT(ADDRESS(Данные!$A15,O$1,1,1,"Данные"),1))</f>
        <v>4834.3459000000003</v>
      </c>
      <c r="P23" s="176">
        <f ca="1">(N23-N22)*P$10 * (3 - Данные!$A15 + Данные!$A14)</f>
        <v>52.700000000186265</v>
      </c>
      <c r="Q23" s="176">
        <f ca="1">(O23-O22)*P$10 * (3 - Данные!$A15 + Данные!$A14)</f>
        <v>7.5399999999717693</v>
      </c>
      <c r="R23" s="146"/>
      <c r="S23" s="148"/>
      <c r="T23" s="147"/>
      <c r="U23" s="304"/>
      <c r="V23" s="309">
        <f t="shared" ca="1" si="0"/>
        <v>44545.333333333336</v>
      </c>
      <c r="W23" s="336">
        <f t="shared" ca="1" si="1"/>
        <v>761.29999999739084</v>
      </c>
      <c r="X23" s="243">
        <f t="shared" ca="1" si="1"/>
        <v>106.5400000004729</v>
      </c>
    </row>
    <row r="24" spans="1:24" s="144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10566.7593999945</v>
      </c>
      <c r="C24" s="175">
        <f ca="1">IF(INDIRECT(ADDRESS(Данные!$A16,C$1,1,1,"Данные"),1)=0,C23,INDIRECT(ADDRESS(Данные!$A16,C$1,1,1,"Данные"),1))</f>
        <v>5441.5544000011896</v>
      </c>
      <c r="D24" s="176">
        <f ca="1">(B24-B23)*D$10 * (3 - Данные!$A16 + Данные!$A15)</f>
        <v>241.00000000180444</v>
      </c>
      <c r="E24" s="176">
        <f ca="1">(C24-C23)*D$10 * (3 - Данные!$A16 + Данные!$A15)</f>
        <v>23.799999999027932</v>
      </c>
      <c r="F24" s="175">
        <f ca="1">IF(INDIRECT(ADDRESS(Данные!$A16,F$1,1,1,"Данные"),1)=0,F23,INDIRECT(ADDRESS(Данные!$A16,F$1,1,1,"Данные"),1))</f>
        <v>1114.183</v>
      </c>
      <c r="G24" s="175">
        <f ca="1">IF(INDIRECT(ADDRESS(Данные!$A16,G$1,1,1,"Данные"),1)=0,G23,INDIRECT(ADDRESS(Данные!$A16,G$1,1,1,"Данные"),1))</f>
        <v>348.33240000000001</v>
      </c>
      <c r="H24" s="176">
        <f ca="1">(F24-F23)*H$10 * (3 - Данные!$A16 + Данные!$A15)</f>
        <v>41.200000000117143</v>
      </c>
      <c r="I24" s="176">
        <f ca="1">(G24-G23)*H$10 * (3 - Данные!$A16 + Данные!$A15)</f>
        <v>4.8000000000456566</v>
      </c>
      <c r="J24" s="175">
        <f ca="1">IF(INDIRECT(ADDRESS(Данные!$A16,J$1,1,1,"Данные"),1)=0,J23,INDIRECT(ADDRESS(Данные!$A16,J$1,1,1,"Данные"),1))</f>
        <v>4578.1031000000003</v>
      </c>
      <c r="K24" s="175">
        <f ca="1">IF(INDIRECT(ADDRESS(Данные!$A16,K$1,1,1,"Данные"),1)=0,K23,INDIRECT(ADDRESS(Данные!$A16,K$1,1,1,"Данные"),1))</f>
        <v>1115.7329</v>
      </c>
      <c r="L24" s="176">
        <f ca="1">(J24-J23)*L$10 * (3 - Данные!$A16 + Данные!$A15)</f>
        <v>448.00000000032014</v>
      </c>
      <c r="M24" s="176">
        <f ca="1">(K24-K23)*L$10 * (3 - Данные!$A16 + Данные!$A15)</f>
        <v>73.399999999764987</v>
      </c>
      <c r="N24" s="175">
        <f ca="1">IF(INDIRECT(ADDRESS(Данные!$A16,N$1,1,1,"Данные"),1)=0,N23,INDIRECT(ADDRESS(Данные!$A16,N$1,1,1,"Данные"),1))</f>
        <v>18760.115699999998</v>
      </c>
      <c r="O24" s="175">
        <f ca="1">IF(INDIRECT(ADDRESS(Данные!$A16,O$1,1,1,"Данные"),1)=0,O23,INDIRECT(ADDRESS(Данные!$A16,O$1,1,1,"Данные"),1))</f>
        <v>4834.3869999999997</v>
      </c>
      <c r="P24" s="176">
        <f ca="1">(N24-N23)*P$10 * (3 - Данные!$A16 + Данные!$A15)</f>
        <v>52.599999999802094</v>
      </c>
      <c r="Q24" s="176">
        <f ca="1">(O24-O23)*P$10 * (3 - Данные!$A16 + Данные!$A15)</f>
        <v>8.2199999998920248</v>
      </c>
      <c r="R24" s="146"/>
      <c r="S24" s="148"/>
      <c r="T24" s="147"/>
      <c r="U24" s="304"/>
      <c r="V24" s="309">
        <f t="shared" ca="1" si="0"/>
        <v>44545.375</v>
      </c>
      <c r="W24" s="336">
        <f t="shared" ca="1" si="1"/>
        <v>782.80000000204382</v>
      </c>
      <c r="X24" s="243">
        <f t="shared" ca="1" si="1"/>
        <v>110.2199999987306</v>
      </c>
    </row>
    <row r="25" spans="1:24" s="144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10566.817199994501</v>
      </c>
      <c r="C25" s="175">
        <f ca="1">IF(INDIRECT(ADDRESS(Данные!$A17,C$1,1,1,"Данные"),1)=0,C24,INDIRECT(ADDRESS(Данные!$A17,C$1,1,1,"Данные"),1))</f>
        <v>5441.5602000011904</v>
      </c>
      <c r="D25" s="176">
        <f ca="1">(B25-B24)*D$10 * (3 - Данные!$A17 + Данные!$A16)</f>
        <v>231.2000000019907</v>
      </c>
      <c r="E25" s="176">
        <f ca="1">(C25-C24)*D$10 * (3 - Данные!$A17 + Данные!$A16)</f>
        <v>23.200000003271271</v>
      </c>
      <c r="F25" s="175">
        <f ca="1">IF(INDIRECT(ADDRESS(Данные!$A17,F$1,1,1,"Данные"),1)=0,F24,INDIRECT(ADDRESS(Данные!$A17,F$1,1,1,"Данные"),1))</f>
        <v>1114.1922</v>
      </c>
      <c r="G25" s="175">
        <f ca="1">IF(INDIRECT(ADDRESS(Данные!$A17,G$1,1,1,"Данные"),1)=0,G24,INDIRECT(ADDRESS(Данные!$A17,G$1,1,1,"Данные"),1))</f>
        <v>348.33350000000002</v>
      </c>
      <c r="H25" s="176">
        <f ca="1">(F25-F24)*H$10 * (3 - Данные!$A17 + Данные!$A16)</f>
        <v>36.799999999857391</v>
      </c>
      <c r="I25" s="176">
        <f ca="1">(G25-G24)*H$10 * (3 - Данные!$A17 + Данные!$A16)</f>
        <v>4.400000000032378</v>
      </c>
      <c r="J25" s="175">
        <f ca="1">IF(INDIRECT(ADDRESS(Данные!$A17,J$1,1,1,"Данные"),1)=0,J24,INDIRECT(ADDRESS(Данные!$A17,J$1,1,1,"Данные"),1))</f>
        <v>4578.2109</v>
      </c>
      <c r="K25" s="175">
        <f ca="1">IF(INDIRECT(ADDRESS(Данные!$A17,K$1,1,1,"Данные"),1)=0,K24,INDIRECT(ADDRESS(Данные!$A17,K$1,1,1,"Данные"),1))</f>
        <v>1115.751</v>
      </c>
      <c r="L25" s="176">
        <f ca="1">(J25-J24)*L$10 * (3 - Данные!$A17 + Данные!$A16)</f>
        <v>431.19999999908032</v>
      </c>
      <c r="M25" s="176">
        <f ca="1">(K25-K24)*L$10 * (3 - Данные!$A17 + Данные!$A16)</f>
        <v>72.400000000016007</v>
      </c>
      <c r="N25" s="175">
        <f ca="1">IF(INDIRECT(ADDRESS(Данные!$A17,N$1,1,1,"Данные"),1)=0,N24,INDIRECT(ADDRESS(Данные!$A17,N$1,1,1,"Данные"),1))</f>
        <v>18760.2451</v>
      </c>
      <c r="O25" s="175">
        <f ca="1">IF(INDIRECT(ADDRESS(Данные!$A17,O$1,1,1,"Данные"),1)=0,O24,INDIRECT(ADDRESS(Данные!$A17,O$1,1,1,"Данные"),1))</f>
        <v>4834.4044999999996</v>
      </c>
      <c r="P25" s="176">
        <f ca="1">(N25-N24)*P$10 * (3 - Данные!$A17 + Данные!$A16)</f>
        <v>51.760000000649597</v>
      </c>
      <c r="Q25" s="176">
        <f ca="1">(O25-O24)*P$10 * (3 - Данные!$A17 + Данные!$A16)</f>
        <v>6.9999999999708962</v>
      </c>
      <c r="R25" s="146"/>
      <c r="S25" s="148"/>
      <c r="T25" s="147"/>
      <c r="U25" s="304"/>
      <c r="V25" s="309">
        <f t="shared" ca="1" si="0"/>
        <v>44545.395833333336</v>
      </c>
      <c r="W25" s="336">
        <f t="shared" ca="1" si="1"/>
        <v>750.96000000157801</v>
      </c>
      <c r="X25" s="243">
        <f t="shared" ca="1" si="1"/>
        <v>107.00000000329055</v>
      </c>
    </row>
    <row r="26" spans="1:24" s="144" customFormat="1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10566.8766999945</v>
      </c>
      <c r="C26" s="175">
        <f ca="1">IF(INDIRECT(ADDRESS(Данные!$A18,C$1,1,1,"Данные"),1)=0,C25,INDIRECT(ADDRESS(Данные!$A18,C$1,1,1,"Данные"),1))</f>
        <v>5441.5658000011899</v>
      </c>
      <c r="D26" s="176">
        <f ca="1">(B26-B25)*D$10 * (3 - Данные!$A18 + Данные!$A17)</f>
        <v>237.99999999755528</v>
      </c>
      <c r="E26" s="176">
        <f ca="1">(C26-C25)*D$10 * (3 - Данные!$A18 + Данные!$A17)</f>
        <v>22.399999998015119</v>
      </c>
      <c r="F26" s="175">
        <f ca="1">IF(INDIRECT(ADDRESS(Данные!$A18,F$1,1,1,"Данные"),1)=0,F25,INDIRECT(ADDRESS(Данные!$A18,F$1,1,1,"Данные"),1))</f>
        <v>1114.2011</v>
      </c>
      <c r="G26" s="175">
        <f ca="1">IF(INDIRECT(ADDRESS(Данные!$A18,G$1,1,1,"Данные"),1)=0,G25,INDIRECT(ADDRESS(Данные!$A18,G$1,1,1,"Данные"),1))</f>
        <v>348.33460000000002</v>
      </c>
      <c r="H26" s="176">
        <f ca="1">(F26-F25)*H$10 * (3 - Данные!$A18 + Данные!$A17)</f>
        <v>35.600000000158616</v>
      </c>
      <c r="I26" s="176">
        <f ca="1">(G26-G25)*H$10 * (3 - Данные!$A18 + Данные!$A17)</f>
        <v>4.400000000032378</v>
      </c>
      <c r="J26" s="175">
        <f ca="1">IF(INDIRECT(ADDRESS(Данные!$A18,J$1,1,1,"Данные"),1)=0,J25,INDIRECT(ADDRESS(Данные!$A18,J$1,1,1,"Данные"),1))</f>
        <v>4578.3161</v>
      </c>
      <c r="K26" s="175">
        <f ca="1">IF(INDIRECT(ADDRESS(Данные!$A18,K$1,1,1,"Данные"),1)=0,K25,INDIRECT(ADDRESS(Данные!$A18,K$1,1,1,"Данные"),1))</f>
        <v>1115.7686000000001</v>
      </c>
      <c r="L26" s="176">
        <f ca="1">(J26-J25)*L$10 * (3 - Данные!$A18 + Данные!$A17)</f>
        <v>420.79999999987194</v>
      </c>
      <c r="M26" s="176">
        <f ca="1">(K26-K25)*L$10 * (3 - Данные!$A18 + Данные!$A17)</f>
        <v>70.400000000518048</v>
      </c>
      <c r="N26" s="175">
        <f ca="1">IF(INDIRECT(ADDRESS(Данные!$A18,N$1,1,1,"Данные"),1)=0,N25,INDIRECT(ADDRESS(Данные!$A18,N$1,1,1,"Данные"),1))</f>
        <v>18760.372100000001</v>
      </c>
      <c r="O26" s="175">
        <f ca="1">IF(INDIRECT(ADDRESS(Данные!$A18,O$1,1,1,"Данные"),1)=0,O25,INDIRECT(ADDRESS(Данные!$A18,O$1,1,1,"Данные"),1))</f>
        <v>4834.4231</v>
      </c>
      <c r="P26" s="176">
        <f ca="1">(N26-N25)*P$10 * (3 - Данные!$A18 + Данные!$A17)</f>
        <v>50.800000000162981</v>
      </c>
      <c r="Q26" s="176">
        <f ca="1">(O26-O25)*P$10 * (3 - Данные!$A18 + Данные!$A17)</f>
        <v>7.4400000001332955</v>
      </c>
      <c r="R26" s="146"/>
      <c r="S26" s="148"/>
      <c r="T26" s="147"/>
      <c r="U26" s="304"/>
      <c r="V26" s="309">
        <f t="shared" ca="1" si="0"/>
        <v>44545.416666666664</v>
      </c>
      <c r="W26" s="336">
        <f t="shared" ca="1" si="1"/>
        <v>745.19999999774882</v>
      </c>
      <c r="X26" s="243">
        <f t="shared" ca="1" si="1"/>
        <v>104.63999999869884</v>
      </c>
    </row>
    <row r="27" spans="1:24" s="144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10566.9355999945</v>
      </c>
      <c r="C27" s="175">
        <f ca="1">IF(INDIRECT(ADDRESS(Данные!$A19,C$1,1,1,"Данные"),1)=0,C26,INDIRECT(ADDRESS(Данные!$A19,C$1,1,1,"Данные"),1))</f>
        <v>5441.5683000011904</v>
      </c>
      <c r="D27" s="176">
        <f ca="1">(B27-B26)*D$10 * (3 - Данные!$A19 + Данные!$A18)</f>
        <v>235.59999999997672</v>
      </c>
      <c r="E27" s="176">
        <f ca="1">(C27-C26)*D$10 * (3 - Данные!$A19 + Данные!$A18)</f>
        <v>10.000000002037268</v>
      </c>
      <c r="F27" s="175">
        <f ca="1">IF(INDIRECT(ADDRESS(Данные!$A19,F$1,1,1,"Данные"),1)=0,F26,INDIRECT(ADDRESS(Данные!$A19,F$1,1,1,"Данные"),1))</f>
        <v>1114.2094</v>
      </c>
      <c r="G27" s="175">
        <f ca="1">IF(INDIRECT(ADDRESS(Данные!$A19,G$1,1,1,"Данные"),1)=0,G26,INDIRECT(ADDRESS(Данные!$A19,G$1,1,1,"Данные"),1))</f>
        <v>348.33569999999997</v>
      </c>
      <c r="H27" s="176">
        <f ca="1">(F27-F26)*H$10 * (3 - Данные!$A19 + Данные!$A18)</f>
        <v>33.19999999985157</v>
      </c>
      <c r="I27" s="176">
        <f ca="1">(G27-G26)*H$10 * (3 - Данные!$A19 + Данные!$A18)</f>
        <v>4.3999999998050043</v>
      </c>
      <c r="J27" s="175">
        <f ca="1">IF(INDIRECT(ADDRESS(Данные!$A19,J$1,1,1,"Данные"),1)=0,J26,INDIRECT(ADDRESS(Данные!$A19,J$1,1,1,"Данные"),1))</f>
        <v>4578.4207999999999</v>
      </c>
      <c r="K27" s="175">
        <f ca="1">IF(INDIRECT(ADDRESS(Данные!$A19,K$1,1,1,"Данные"),1)=0,K26,INDIRECT(ADDRESS(Данные!$A19,K$1,1,1,"Данные"),1))</f>
        <v>1115.7859000000001</v>
      </c>
      <c r="L27" s="176">
        <f ca="1">(J27-J26)*L$10 * (3 - Данные!$A19 + Данные!$A18)</f>
        <v>418.79999999946449</v>
      </c>
      <c r="M27" s="176">
        <f ca="1">(K27-K26)*L$10 * (3 - Данные!$A19 + Данные!$A18)</f>
        <v>69.199999999909778</v>
      </c>
      <c r="N27" s="175">
        <f ca="1">IF(INDIRECT(ADDRESS(Данные!$A19,N$1,1,1,"Данные"),1)=0,N26,INDIRECT(ADDRESS(Данные!$A19,N$1,1,1,"Данные"),1))</f>
        <v>18760.502199999999</v>
      </c>
      <c r="O27" s="175">
        <f ca="1">IF(INDIRECT(ADDRESS(Данные!$A19,O$1,1,1,"Данные"),1)=0,O26,INDIRECT(ADDRESS(Данные!$A19,O$1,1,1,"Данные"),1))</f>
        <v>4834.4404999999997</v>
      </c>
      <c r="P27" s="176">
        <f ca="1">(N27-N26)*P$10 * (3 - Данные!$A19 + Данные!$A18)</f>
        <v>52.039999999396969</v>
      </c>
      <c r="Q27" s="176">
        <f ca="1">(O27-O26)*P$10 * (3 - Данные!$A19 + Данные!$A18)</f>
        <v>6.9599999998899875</v>
      </c>
      <c r="R27" s="146"/>
      <c r="S27" s="148"/>
      <c r="T27" s="147"/>
      <c r="U27" s="304"/>
      <c r="V27" s="309">
        <f t="shared" ca="1" si="0"/>
        <v>44545.4375</v>
      </c>
      <c r="W27" s="336">
        <f t="shared" ca="1" si="1"/>
        <v>739.63999999868975</v>
      </c>
      <c r="X27" s="243">
        <f t="shared" ca="1" si="1"/>
        <v>90.560000001642038</v>
      </c>
    </row>
    <row r="28" spans="1:24" s="144" customFormat="1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10566.9923999945</v>
      </c>
      <c r="C28" s="175">
        <f ca="1">IF(INDIRECT(ADDRESS(Данные!$A20,C$1,1,1,"Данные"),1)=0,C27,INDIRECT(ADDRESS(Данные!$A20,C$1,1,1,"Данные"),1))</f>
        <v>5441.5712000011899</v>
      </c>
      <c r="D28" s="176">
        <f ca="1">(B28-B27)*D$10 * (3 - Данные!$A20 + Данные!$A19)</f>
        <v>227.20000000117579</v>
      </c>
      <c r="E28" s="176">
        <f ca="1">(C28-C27)*D$10 * (3 - Данные!$A20 + Данные!$A19)</f>
        <v>11.599999997997656</v>
      </c>
      <c r="F28" s="175">
        <f ca="1">IF(INDIRECT(ADDRESS(Данные!$A20,F$1,1,1,"Данные"),1)=0,F27,INDIRECT(ADDRESS(Данные!$A20,F$1,1,1,"Данные"),1))</f>
        <v>1114.2176999999999</v>
      </c>
      <c r="G28" s="175">
        <f ca="1">IF(INDIRECT(ADDRESS(Данные!$A20,G$1,1,1,"Данные"),1)=0,G27,INDIRECT(ADDRESS(Данные!$A20,G$1,1,1,"Данные"),1))</f>
        <v>348.33670000000001</v>
      </c>
      <c r="H28" s="176">
        <f ca="1">(F28-F27)*H$10 * (3 - Данные!$A20 + Данные!$A19)</f>
        <v>33.19999999985157</v>
      </c>
      <c r="I28" s="176">
        <f ca="1">(G28-G27)*H$10 * (3 - Данные!$A20 + Данные!$A19)</f>
        <v>4.0000000001327862</v>
      </c>
      <c r="J28" s="175">
        <f ca="1">IF(INDIRECT(ADDRESS(Данные!$A20,J$1,1,1,"Данные"),1)=0,J27,INDIRECT(ADDRESS(Данные!$A20,J$1,1,1,"Данные"),1))</f>
        <v>4578.5281999999997</v>
      </c>
      <c r="K28" s="175">
        <f ca="1">IF(INDIRECT(ADDRESS(Данные!$A20,K$1,1,1,"Данные"),1)=0,K27,INDIRECT(ADDRESS(Данные!$A20,K$1,1,1,"Данные"),1))</f>
        <v>1115.8037999999999</v>
      </c>
      <c r="L28" s="176">
        <f ca="1">(J28-J27)*L$10 * (3 - Данные!$A20 + Данные!$A19)</f>
        <v>429.59999999948195</v>
      </c>
      <c r="M28" s="176">
        <f ca="1">(K28-K27)*L$10 * (3 - Данные!$A20 + Данные!$A19)</f>
        <v>71.599999999307329</v>
      </c>
      <c r="N28" s="175">
        <f ca="1">IF(INDIRECT(ADDRESS(Данные!$A20,N$1,1,1,"Данные"),1)=0,N27,INDIRECT(ADDRESS(Данные!$A20,N$1,1,1,"Данные"),1))</f>
        <v>18760.623299999999</v>
      </c>
      <c r="O28" s="175">
        <f ca="1">IF(INDIRECT(ADDRESS(Данные!$A20,O$1,1,1,"Данные"),1)=0,O27,INDIRECT(ADDRESS(Данные!$A20,O$1,1,1,"Данные"),1))</f>
        <v>4834.4575999999997</v>
      </c>
      <c r="P28" s="176">
        <f ca="1">(N28-N27)*P$10 * (3 - Данные!$A20 + Данные!$A19)</f>
        <v>48.440000000118744</v>
      </c>
      <c r="Q28" s="176">
        <f ca="1">(O28-O27)*P$10 * (3 - Данные!$A20 + Данные!$A19)</f>
        <v>6.8400000000110595</v>
      </c>
      <c r="R28" s="146"/>
      <c r="S28" s="148"/>
      <c r="T28" s="147"/>
      <c r="U28" s="304"/>
      <c r="V28" s="309">
        <f t="shared" ca="1" si="0"/>
        <v>44545.458333333336</v>
      </c>
      <c r="W28" s="336">
        <f t="shared" ca="1" si="1"/>
        <v>738.44000000062806</v>
      </c>
      <c r="X28" s="243">
        <f t="shared" ca="1" si="1"/>
        <v>94.039999997448831</v>
      </c>
    </row>
    <row r="29" spans="1:24" s="144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10567.1089999945</v>
      </c>
      <c r="C29" s="175">
        <f ca="1">IF(INDIRECT(ADDRESS(Данные!$A21,C$1,1,1,"Данные"),1)=0,C28,INDIRECT(ADDRESS(Данные!$A21,C$1,1,1,"Данные"),1))</f>
        <v>5441.5797000011898</v>
      </c>
      <c r="D29" s="176">
        <f ca="1">(B29-B28)*D$10 * (3 - Данные!$A21 + Данные!$A20)</f>
        <v>233.19999999876018</v>
      </c>
      <c r="E29" s="176">
        <f ca="1">(C29-C28)*D$10 * (3 - Данные!$A21 + Данные!$A20)</f>
        <v>16.999999999825377</v>
      </c>
      <c r="F29" s="175">
        <f ca="1">IF(INDIRECT(ADDRESS(Данные!$A21,F$1,1,1,"Данные"),1)=0,F28,INDIRECT(ADDRESS(Данные!$A21,F$1,1,1,"Данные"),1))</f>
        <v>1114.2330999999999</v>
      </c>
      <c r="G29" s="175">
        <f ca="1">IF(INDIRECT(ADDRESS(Данные!$A21,G$1,1,1,"Данные"),1)=0,G28,INDIRECT(ADDRESS(Данные!$A21,G$1,1,1,"Данные"),1))</f>
        <v>348.33890000000002</v>
      </c>
      <c r="H29" s="176">
        <f ca="1">(F29-F28)*H$10 * (3 - Данные!$A21 + Данные!$A20)</f>
        <v>30.799999999999272</v>
      </c>
      <c r="I29" s="176">
        <f ca="1">(G29-G28)*H$10 * (3 - Данные!$A21 + Данные!$A20)</f>
        <v>4.400000000032378</v>
      </c>
      <c r="J29" s="175">
        <f ca="1">IF(INDIRECT(ADDRESS(Данные!$A21,J$1,1,1,"Данные"),1)=0,J28,INDIRECT(ADDRESS(Данные!$A21,J$1,1,1,"Данные"),1))</f>
        <v>4578.7367999999997</v>
      </c>
      <c r="K29" s="175">
        <f ca="1">IF(INDIRECT(ADDRESS(Данные!$A21,K$1,1,1,"Данные"),1)=0,K28,INDIRECT(ADDRESS(Данные!$A21,K$1,1,1,"Данные"),1))</f>
        <v>1115.8399999999999</v>
      </c>
      <c r="L29" s="176">
        <f ca="1">(J29-J28)*L$10 * (3 - Данные!$A21 + Данные!$A20)</f>
        <v>417.19999999986612</v>
      </c>
      <c r="M29" s="176">
        <f ca="1">(K29-K28)*L$10 * (3 - Данные!$A21 + Данные!$A20)</f>
        <v>72.400000000016007</v>
      </c>
      <c r="N29" s="175">
        <f ca="1">IF(INDIRECT(ADDRESS(Данные!$A21,N$1,1,1,"Данные"),1)=0,N28,INDIRECT(ADDRESS(Данные!$A21,N$1,1,1,"Данные"),1))</f>
        <v>18760.8907</v>
      </c>
      <c r="O29" s="175">
        <f ca="1">IF(INDIRECT(ADDRESS(Данные!$A21,O$1,1,1,"Данные"),1)=0,O28,INDIRECT(ADDRESS(Данные!$A21,O$1,1,1,"Данные"),1))</f>
        <v>4834.4982</v>
      </c>
      <c r="P29" s="176">
        <f ca="1">(N29-N28)*P$10 * (3 - Данные!$A21 + Данные!$A20)</f>
        <v>53.480000000126893</v>
      </c>
      <c r="Q29" s="176">
        <f ca="1">(O29-O28)*P$10 * (3 - Данные!$A21 + Данные!$A20)</f>
        <v>8.120000000053551</v>
      </c>
      <c r="R29" s="146"/>
      <c r="S29" s="148"/>
      <c r="T29" s="147"/>
      <c r="U29" s="304"/>
      <c r="V29" s="309">
        <f t="shared" ca="1" si="0"/>
        <v>44545.5</v>
      </c>
      <c r="W29" s="336">
        <f t="shared" ca="1" si="1"/>
        <v>734.67999999875246</v>
      </c>
      <c r="X29" s="243">
        <f t="shared" ca="1" si="1"/>
        <v>101.91999999992731</v>
      </c>
    </row>
    <row r="30" spans="1:24" s="144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10567.234599994499</v>
      </c>
      <c r="C30" s="175">
        <f ca="1">IF(INDIRECT(ADDRESS(Данные!$A22,C$1,1,1,"Данные"),1)=0,C29,INDIRECT(ADDRESS(Данные!$A22,C$1,1,1,"Данные"),1))</f>
        <v>5441.5977000011899</v>
      </c>
      <c r="D30" s="176">
        <f ca="1">(B30-B29)*D$10 * (3 - Данные!$A22 + Данные!$A21)</f>
        <v>251.19999999878928</v>
      </c>
      <c r="E30" s="176">
        <f ca="1">(C30-C29)*D$10 * (3 - Данные!$A22 + Данные!$A21)</f>
        <v>36.000000000058208</v>
      </c>
      <c r="F30" s="175">
        <f ca="1">IF(INDIRECT(ADDRESS(Данные!$A22,F$1,1,1,"Данные"),1)=0,F29,INDIRECT(ADDRESS(Данные!$A22,F$1,1,1,"Данные"),1))</f>
        <v>1114.2492</v>
      </c>
      <c r="G30" s="175">
        <f ca="1">IF(INDIRECT(ADDRESS(Данные!$A22,G$1,1,1,"Данные"),1)=0,G29,INDIRECT(ADDRESS(Данные!$A22,G$1,1,1,"Данные"),1))</f>
        <v>348.34190000000001</v>
      </c>
      <c r="H30" s="176">
        <f ca="1">(F30-F29)*H$10 * (3 - Данные!$A22 + Данные!$A21)</f>
        <v>32.200000000102591</v>
      </c>
      <c r="I30" s="176">
        <f ca="1">(G30-G29)*H$10 * (3 - Данные!$A22 + Данные!$A21)</f>
        <v>5.9999999999718057</v>
      </c>
      <c r="J30" s="175">
        <f ca="1">IF(INDIRECT(ADDRESS(Данные!$A22,J$1,1,1,"Данные"),1)=0,J29,INDIRECT(ADDRESS(Данные!$A22,J$1,1,1,"Данные"),1))</f>
        <v>4578.9423999999999</v>
      </c>
      <c r="K30" s="175">
        <f ca="1">IF(INDIRECT(ADDRESS(Данные!$A22,K$1,1,1,"Данные"),1)=0,K29,INDIRECT(ADDRESS(Данные!$A22,K$1,1,1,"Данные"),1))</f>
        <v>1115.8797999999999</v>
      </c>
      <c r="L30" s="176">
        <f ca="1">(J30-J29)*L$10 * (3 - Данные!$A22 + Данные!$A21)</f>
        <v>411.20000000046275</v>
      </c>
      <c r="M30" s="176">
        <f ca="1">(K30-K29)*L$10 * (3 - Данные!$A22 + Данные!$A21)</f>
        <v>79.600000000027649</v>
      </c>
      <c r="N30" s="175">
        <f ca="1">IF(INDIRECT(ADDRESS(Данные!$A22,N$1,1,1,"Данные"),1)=0,N29,INDIRECT(ADDRESS(Данные!$A22,N$1,1,1,"Данные"),1))</f>
        <v>18761.1522</v>
      </c>
      <c r="O30" s="175">
        <f ca="1">IF(INDIRECT(ADDRESS(Данные!$A22,O$1,1,1,"Данные"),1)=0,O29,INDIRECT(ADDRESS(Данные!$A22,O$1,1,1,"Данные"),1))</f>
        <v>4834.5442000000003</v>
      </c>
      <c r="P30" s="176">
        <f ca="1">(N30-N29)*P$10 * (3 - Данные!$A22 + Данные!$A21)</f>
        <v>52.300000000104774</v>
      </c>
      <c r="Q30" s="176">
        <f ca="1">(O30-O29)*P$10 * (3 - Данные!$A22 + Данные!$A21)</f>
        <v>9.2000000000552973</v>
      </c>
      <c r="R30" s="146"/>
      <c r="S30" s="148"/>
      <c r="T30" s="147"/>
      <c r="U30" s="304"/>
      <c r="V30" s="309">
        <f t="shared" ca="1" si="0"/>
        <v>44545.541666666664</v>
      </c>
      <c r="W30" s="336">
        <f t="shared" ca="1" si="1"/>
        <v>746.8999999994594</v>
      </c>
      <c r="X30" s="243">
        <f t="shared" ca="1" si="1"/>
        <v>130.80000000011296</v>
      </c>
    </row>
    <row r="31" spans="1:24" s="144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10567.3614999945</v>
      </c>
      <c r="C31" s="175">
        <f ca="1">IF(INDIRECT(ADDRESS(Данные!$A23,C$1,1,1,"Данные"),1)=0,C30,INDIRECT(ADDRESS(Данные!$A23,C$1,1,1,"Данные"),1))</f>
        <v>5441.6159000011903</v>
      </c>
      <c r="D31" s="176">
        <f ca="1">(B31-B30)*D$10 * (3 - Данные!$A23 + Данные!$A22)</f>
        <v>253.80000000222935</v>
      </c>
      <c r="E31" s="176">
        <f ca="1">(C31-C30)*D$10 * (3 - Данные!$A23 + Данные!$A22)</f>
        <v>36.400000000867294</v>
      </c>
      <c r="F31" s="175">
        <f ca="1">IF(INDIRECT(ADDRESS(Данные!$A23,F$1,1,1,"Данные"),1)=0,F30,INDIRECT(ADDRESS(Данные!$A23,F$1,1,1,"Данные"),1))</f>
        <v>1114.2646</v>
      </c>
      <c r="G31" s="175">
        <f ca="1">IF(INDIRECT(ADDRESS(Данные!$A23,G$1,1,1,"Данные"),1)=0,G30,INDIRECT(ADDRESS(Данные!$A23,G$1,1,1,"Данные"),1))</f>
        <v>348.34480000000002</v>
      </c>
      <c r="H31" s="176">
        <f ca="1">(F31-F30)*H$10 * (3 - Данные!$A23 + Данные!$A22)</f>
        <v>30.799999999999272</v>
      </c>
      <c r="I31" s="176">
        <f ca="1">(G31-G30)*H$10 * (3 - Данные!$A23 + Данные!$A22)</f>
        <v>5.8000000000220098</v>
      </c>
      <c r="J31" s="175">
        <f ca="1">IF(INDIRECT(ADDRESS(Данные!$A23,J$1,1,1,"Данные"),1)=0,J30,INDIRECT(ADDRESS(Данные!$A23,J$1,1,1,"Данные"),1))</f>
        <v>4579.1421</v>
      </c>
      <c r="K31" s="175">
        <f ca="1">IF(INDIRECT(ADDRESS(Данные!$A23,K$1,1,1,"Данные"),1)=0,K30,INDIRECT(ADDRESS(Данные!$A23,K$1,1,1,"Данные"),1))</f>
        <v>1115.9203</v>
      </c>
      <c r="L31" s="176">
        <f ca="1">(J31-J30)*L$10 * (3 - Данные!$A23 + Данные!$A22)</f>
        <v>399.40000000024156</v>
      </c>
      <c r="M31" s="176">
        <f ca="1">(K31-K30)*L$10 * (3 - Данные!$A23 + Данные!$A22)</f>
        <v>81.000000000130967</v>
      </c>
      <c r="N31" s="175">
        <f ca="1">IF(INDIRECT(ADDRESS(Данные!$A23,N$1,1,1,"Данные"),1)=0,N30,INDIRECT(ADDRESS(Данные!$A23,N$1,1,1,"Данные"),1))</f>
        <v>18761.390599999999</v>
      </c>
      <c r="O31" s="175">
        <f ca="1">IF(INDIRECT(ADDRESS(Данные!$A23,O$1,1,1,"Данные"),1)=0,O30,INDIRECT(ADDRESS(Данные!$A23,O$1,1,1,"Данные"),1))</f>
        <v>4834.5915999999997</v>
      </c>
      <c r="P31" s="176">
        <f ca="1">(N31-N30)*P$10 * (3 - Данные!$A23 + Данные!$A22)</f>
        <v>47.679999999672873</v>
      </c>
      <c r="Q31" s="176">
        <f ca="1">(O31-O30)*P$10 * (3 - Данные!$A23 + Данные!$A22)</f>
        <v>9.4799999998940621</v>
      </c>
      <c r="R31" s="146"/>
      <c r="S31" s="148"/>
      <c r="T31" s="147"/>
      <c r="U31" s="304"/>
      <c r="V31" s="309">
        <f t="shared" ca="1" si="0"/>
        <v>44545.583333333336</v>
      </c>
      <c r="W31" s="336">
        <f t="shared" ca="1" si="1"/>
        <v>731.68000000214306</v>
      </c>
      <c r="X31" s="243">
        <f t="shared" ca="1" si="1"/>
        <v>132.68000000091433</v>
      </c>
    </row>
    <row r="32" spans="1:24" s="144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10567.4780999945</v>
      </c>
      <c r="C32" s="175">
        <f ca="1">IF(INDIRECT(ADDRESS(Данные!$A24,C$1,1,1,"Данные"),1)=0,C31,INDIRECT(ADDRESS(Данные!$A24,C$1,1,1,"Данные"),1))</f>
        <v>5441.6347000011901</v>
      </c>
      <c r="D32" s="176">
        <f ca="1">(B32-B31)*D$10 * (3 - Данные!$A24 + Данные!$A23)</f>
        <v>233.19999999876018</v>
      </c>
      <c r="E32" s="176">
        <f ca="1">(C32-C31)*D$10 * (3 - Данные!$A24 + Данные!$A23)</f>
        <v>37.599999999656575</v>
      </c>
      <c r="F32" s="175">
        <f ca="1">IF(INDIRECT(ADDRESS(Данные!$A24,F$1,1,1,"Данные"),1)=0,F31,INDIRECT(ADDRESS(Данные!$A24,F$1,1,1,"Данные"),1))</f>
        <v>1114.2797</v>
      </c>
      <c r="G32" s="175">
        <f ca="1">IF(INDIRECT(ADDRESS(Данные!$A24,G$1,1,1,"Данные"),1)=0,G31,INDIRECT(ADDRESS(Данные!$A24,G$1,1,1,"Данные"),1))</f>
        <v>348.34789999999998</v>
      </c>
      <c r="H32" s="176">
        <f ca="1">(F32-F31)*H$10 * (3 - Данные!$A24 + Данные!$A23)</f>
        <v>30.200000000149885</v>
      </c>
      <c r="I32" s="176">
        <f ca="1">(G32-G31)*H$10 * (3 - Данные!$A24 + Данные!$A23)</f>
        <v>6.1999999999216016</v>
      </c>
      <c r="J32" s="175">
        <f ca="1">IF(INDIRECT(ADDRESS(Данные!$A24,J$1,1,1,"Данные"),1)=0,J31,INDIRECT(ADDRESS(Данные!$A24,J$1,1,1,"Данные"),1))</f>
        <v>4579.3356999999996</v>
      </c>
      <c r="K32" s="175">
        <f ca="1">IF(INDIRECT(ADDRESS(Данные!$A24,K$1,1,1,"Данные"),1)=0,K31,INDIRECT(ADDRESS(Данные!$A24,K$1,1,1,"Данные"),1))</f>
        <v>1115.9603999999999</v>
      </c>
      <c r="L32" s="176">
        <f ca="1">(J32-J31)*L$10 * (3 - Данные!$A24 + Данные!$A23)</f>
        <v>387.19999999921129</v>
      </c>
      <c r="M32" s="176">
        <f ca="1">(K32-K31)*L$10 * (3 - Данные!$A24 + Данные!$A23)</f>
        <v>80.199999999877036</v>
      </c>
      <c r="N32" s="175">
        <f ca="1">IF(INDIRECT(ADDRESS(Данные!$A24,N$1,1,1,"Данные"),1)=0,N31,INDIRECT(ADDRESS(Данные!$A24,N$1,1,1,"Данные"),1))</f>
        <v>18761.623500000002</v>
      </c>
      <c r="O32" s="175">
        <f ca="1">IF(INDIRECT(ADDRESS(Данные!$A24,O$1,1,1,"Данные"),1)=0,O31,INDIRECT(ADDRESS(Данные!$A24,O$1,1,1,"Данные"),1))</f>
        <v>4834.6364000000003</v>
      </c>
      <c r="P32" s="176">
        <f ca="1">(N32-N31)*P$10 * (3 - Данные!$A24 + Данные!$A23)</f>
        <v>46.580000000540167</v>
      </c>
      <c r="Q32" s="176">
        <f ca="1">(O32-O31)*P$10 * (3 - Данные!$A24 + Данные!$A23)</f>
        <v>8.9600000001155422</v>
      </c>
      <c r="R32" s="146"/>
      <c r="S32" s="148"/>
      <c r="T32" s="147"/>
      <c r="U32" s="304"/>
      <c r="V32" s="309">
        <f t="shared" ca="1" si="0"/>
        <v>44545.625</v>
      </c>
      <c r="W32" s="336">
        <f t="shared" ca="1" si="1"/>
        <v>697.17999999866151</v>
      </c>
      <c r="X32" s="243">
        <f t="shared" ca="1" si="1"/>
        <v>132.95999999957075</v>
      </c>
    </row>
    <row r="33" spans="1:24" s="144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10567.5934999945</v>
      </c>
      <c r="C33" s="175">
        <f ca="1">IF(INDIRECT(ADDRESS(Данные!$A25,C$1,1,1,"Данные"),1)=0,C32,INDIRECT(ADDRESS(Данные!$A25,C$1,1,1,"Данные"),1))</f>
        <v>5441.65440000119</v>
      </c>
      <c r="D33" s="176">
        <f ca="1">(B33-B32)*D$10 * (3 - Данные!$A25 + Данные!$A24)</f>
        <v>230.80000000118162</v>
      </c>
      <c r="E33" s="176">
        <f ca="1">(C33-C32)*D$10 * (3 - Данные!$A25 + Данные!$A24)</f>
        <v>39.399999999659485</v>
      </c>
      <c r="F33" s="175">
        <f ca="1">IF(INDIRECT(ADDRESS(Данные!$A25,F$1,1,1,"Данные"),1)=0,F32,INDIRECT(ADDRESS(Данные!$A25,F$1,1,1,"Данные"),1))</f>
        <v>1114.2938999999999</v>
      </c>
      <c r="G33" s="175">
        <f ca="1">IF(INDIRECT(ADDRESS(Данные!$A25,G$1,1,1,"Данные"),1)=0,G32,INDIRECT(ADDRESS(Данные!$A25,G$1,1,1,"Данные"),1))</f>
        <v>348.35109999999997</v>
      </c>
      <c r="H33" s="176">
        <f ca="1">(F33-F32)*H$10 * (3 - Данные!$A25 + Данные!$A24)</f>
        <v>28.399999999692227</v>
      </c>
      <c r="I33" s="176">
        <f ca="1">(G33-G32)*H$10 * (3 - Данные!$A25 + Данные!$A24)</f>
        <v>6.3999999999850843</v>
      </c>
      <c r="J33" s="175">
        <f ca="1">IF(INDIRECT(ADDRESS(Данные!$A25,J$1,1,1,"Данные"),1)=0,J32,INDIRECT(ADDRESS(Данные!$A25,J$1,1,1,"Данные"),1))</f>
        <v>4579.5281000000004</v>
      </c>
      <c r="K33" s="175">
        <f ca="1">IF(INDIRECT(ADDRESS(Данные!$A25,K$1,1,1,"Данные"),1)=0,K32,INDIRECT(ADDRESS(Данные!$A25,K$1,1,1,"Данные"),1))</f>
        <v>1116.0009</v>
      </c>
      <c r="L33" s="176">
        <f ca="1">(J33-J32)*L$10 * (3 - Данные!$A25 + Данные!$A24)</f>
        <v>384.80000000163272</v>
      </c>
      <c r="M33" s="176">
        <f ca="1">(K33-K32)*L$10 * (3 - Данные!$A25 + Данные!$A24)</f>
        <v>81.000000000130967</v>
      </c>
      <c r="N33" s="175">
        <f ca="1">IF(INDIRECT(ADDRESS(Данные!$A25,N$1,1,1,"Данные"),1)=0,N32,INDIRECT(ADDRESS(Данные!$A25,N$1,1,1,"Данные"),1))</f>
        <v>18761.859899999999</v>
      </c>
      <c r="O33" s="175">
        <f ca="1">IF(INDIRECT(ADDRESS(Данные!$A25,O$1,1,1,"Данные"),1)=0,O32,INDIRECT(ADDRESS(Данные!$A25,O$1,1,1,"Данные"),1))</f>
        <v>4834.6844000000001</v>
      </c>
      <c r="P33" s="176">
        <f ca="1">(N33-N32)*P$10 * (3 - Данные!$A25 + Данные!$A24)</f>
        <v>47.279999999591382</v>
      </c>
      <c r="Q33" s="176">
        <f ca="1">(O33-O32)*P$10 * (3 - Данные!$A25 + Данные!$A24)</f>
        <v>9.5999999999548891</v>
      </c>
      <c r="R33" s="146"/>
      <c r="S33" s="148"/>
      <c r="T33" s="147"/>
      <c r="U33" s="304"/>
      <c r="V33" s="309">
        <f t="shared" ca="1" si="0"/>
        <v>44545.666666666664</v>
      </c>
      <c r="W33" s="336">
        <f t="shared" ca="1" si="1"/>
        <v>691.28000000209795</v>
      </c>
      <c r="X33" s="243">
        <f t="shared" ca="1" si="1"/>
        <v>136.39999999973043</v>
      </c>
    </row>
    <row r="34" spans="1:24" s="144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10567.696999994499</v>
      </c>
      <c r="C34" s="175">
        <f ca="1">IF(INDIRECT(ADDRESS(Данные!$A26,C$1,1,1,"Данные"),1)=0,C33,INDIRECT(ADDRESS(Данные!$A26,C$1,1,1,"Данные"),1))</f>
        <v>5441.6723000011898</v>
      </c>
      <c r="D34" s="176">
        <f ca="1">(B34-B33)*D$10 * (3 - Данные!$A26 + Данные!$A25)</f>
        <v>206.9999999985157</v>
      </c>
      <c r="E34" s="176">
        <f ca="1">(C34-C33)*D$10 * (3 - Данные!$A26 + Данные!$A25)</f>
        <v>35.799999999653664</v>
      </c>
      <c r="F34" s="175">
        <f ca="1">IF(INDIRECT(ADDRESS(Данные!$A26,F$1,1,1,"Данные"),1)=0,F33,INDIRECT(ADDRESS(Данные!$A26,F$1,1,1,"Данные"),1))</f>
        <v>1114.3090999999999</v>
      </c>
      <c r="G34" s="175">
        <f ca="1">IF(INDIRECT(ADDRESS(Данные!$A26,G$1,1,1,"Данные"),1)=0,G33,INDIRECT(ADDRESS(Данные!$A26,G$1,1,1,"Данные"),1))</f>
        <v>348.35419999999999</v>
      </c>
      <c r="H34" s="176">
        <f ca="1">(F34-F33)*H$10 * (3 - Данные!$A26 + Данные!$A25)</f>
        <v>30.400000000099681</v>
      </c>
      <c r="I34" s="176">
        <f ca="1">(G34-G33)*H$10 * (3 - Данные!$A26 + Данные!$A25)</f>
        <v>6.2000000000352884</v>
      </c>
      <c r="J34" s="175">
        <f ca="1">IF(INDIRECT(ADDRESS(Данные!$A26,J$1,1,1,"Данные"),1)=0,J33,INDIRECT(ADDRESS(Данные!$A26,J$1,1,1,"Данные"),1))</f>
        <v>4579.7223000000004</v>
      </c>
      <c r="K34" s="175">
        <f ca="1">IF(INDIRECT(ADDRESS(Данные!$A26,K$1,1,1,"Данные"),1)=0,K33,INDIRECT(ADDRESS(Данные!$A26,K$1,1,1,"Данные"),1))</f>
        <v>1116.0409999999999</v>
      </c>
      <c r="L34" s="176">
        <f ca="1">(J34-J33)*L$10 * (3 - Данные!$A26 + Данные!$A25)</f>
        <v>388.39999999981956</v>
      </c>
      <c r="M34" s="176">
        <f ca="1">(K34-K33)*L$10 * (3 - Данные!$A26 + Данные!$A25)</f>
        <v>80.199999999877036</v>
      </c>
      <c r="N34" s="175">
        <f ca="1">IF(INDIRECT(ADDRESS(Данные!$A26,N$1,1,1,"Данные"),1)=0,N33,INDIRECT(ADDRESS(Данные!$A26,N$1,1,1,"Данные"),1))</f>
        <v>18762.0946</v>
      </c>
      <c r="O34" s="175">
        <f ca="1">IF(INDIRECT(ADDRESS(Данные!$A26,O$1,1,1,"Данные"),1)=0,O33,INDIRECT(ADDRESS(Данные!$A26,O$1,1,1,"Данные"),1))</f>
        <v>4834.7282999999998</v>
      </c>
      <c r="P34" s="176">
        <f ca="1">(N34-N33)*P$10 * (3 - Данные!$A26 + Данные!$A25)</f>
        <v>46.940000000176951</v>
      </c>
      <c r="Q34" s="176">
        <f ca="1">(O34-O33)*P$10 * (3 - Данные!$A26 + Данные!$A25)</f>
        <v>8.7799999999333522</v>
      </c>
      <c r="R34" s="146"/>
      <c r="S34" s="148"/>
      <c r="T34" s="147"/>
      <c r="U34" s="304"/>
      <c r="V34" s="309">
        <f t="shared" ca="1" si="0"/>
        <v>44545.708333333336</v>
      </c>
      <c r="W34" s="336">
        <f t="shared" ca="1" si="1"/>
        <v>672.73999999861189</v>
      </c>
      <c r="X34" s="243">
        <f t="shared" ca="1" si="1"/>
        <v>130.97999999949934</v>
      </c>
    </row>
    <row r="35" spans="1:24" s="144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10567.805099994501</v>
      </c>
      <c r="C35" s="175">
        <f ca="1">IF(INDIRECT(ADDRESS(Данные!$A27,C$1,1,1,"Данные"),1)=0,C34,INDIRECT(ADDRESS(Данные!$A27,C$1,1,1,"Данные"),1))</f>
        <v>5441.6863000011899</v>
      </c>
      <c r="D35" s="176">
        <f ca="1">(B35-B34)*D$10 * (3 - Данные!$A27 + Данные!$A26)</f>
        <v>216.20000000257278</v>
      </c>
      <c r="E35" s="176">
        <f ca="1">(C35-C34)*D$10 * (3 - Данные!$A27 + Данные!$A26)</f>
        <v>28.000000000247383</v>
      </c>
      <c r="F35" s="175">
        <f ca="1">IF(INDIRECT(ADDRESS(Данные!$A27,F$1,1,1,"Данные"),1)=0,F34,INDIRECT(ADDRESS(Данные!$A27,F$1,1,1,"Данные"),1))</f>
        <v>1114.3240000000001</v>
      </c>
      <c r="G35" s="175">
        <f ca="1">IF(INDIRECT(ADDRESS(Данные!$A27,G$1,1,1,"Данные"),1)=0,G34,INDIRECT(ADDRESS(Данные!$A27,G$1,1,1,"Данные"),1))</f>
        <v>348.35680000000002</v>
      </c>
      <c r="H35" s="176">
        <f ca="1">(F35-F34)*H$10 * (3 - Данные!$A27 + Данные!$A26)</f>
        <v>29.800000000250293</v>
      </c>
      <c r="I35" s="176">
        <f ca="1">(G35-G34)*H$10 * (3 - Данные!$A27 + Данные!$A26)</f>
        <v>5.2000000000589353</v>
      </c>
      <c r="J35" s="175">
        <f ca="1">IF(INDIRECT(ADDRESS(Данные!$A27,J$1,1,1,"Данные"),1)=0,J34,INDIRECT(ADDRESS(Данные!$A27,J$1,1,1,"Данные"),1))</f>
        <v>4579.9291000000003</v>
      </c>
      <c r="K35" s="175">
        <f ca="1">IF(INDIRECT(ADDRESS(Данные!$A27,K$1,1,1,"Данные"),1)=0,K34,INDIRECT(ADDRESS(Данные!$A27,K$1,1,1,"Данные"),1))</f>
        <v>1116.0803000000001</v>
      </c>
      <c r="L35" s="176">
        <f ca="1">(J35-J34)*L$10 * (3 - Данные!$A27 + Данные!$A26)</f>
        <v>413.5999999998603</v>
      </c>
      <c r="M35" s="176">
        <f ca="1">(K35-K34)*L$10 * (3 - Данные!$A27 + Данные!$A26)</f>
        <v>78.600000000278669</v>
      </c>
      <c r="N35" s="175">
        <f ca="1">IF(INDIRECT(ADDRESS(Данные!$A27,N$1,1,1,"Данные"),1)=0,N34,INDIRECT(ADDRESS(Данные!$A27,N$1,1,1,"Данные"),1))</f>
        <v>18762.3537</v>
      </c>
      <c r="O35" s="175">
        <f ca="1">IF(INDIRECT(ADDRESS(Данные!$A27,O$1,1,1,"Данные"),1)=0,O34,INDIRECT(ADDRESS(Данные!$A27,O$1,1,1,"Данные"),1))</f>
        <v>4834.7730000000001</v>
      </c>
      <c r="P35" s="176">
        <f ca="1">(N35-N34)*P$10 * (3 - Данные!$A27 + Данные!$A26)</f>
        <v>51.819999999861466</v>
      </c>
      <c r="Q35" s="176">
        <f ca="1">(O35-O34)*P$10 * (3 - Данные!$A27 + Данные!$A26)</f>
        <v>8.9400000000750879</v>
      </c>
      <c r="R35" s="146"/>
      <c r="S35" s="148"/>
      <c r="T35" s="147"/>
      <c r="U35" s="304"/>
      <c r="V35" s="309">
        <f t="shared" ca="1" si="0"/>
        <v>44545.75</v>
      </c>
      <c r="W35" s="336">
        <f t="shared" ca="1" si="1"/>
        <v>711.42000000254484</v>
      </c>
      <c r="X35" s="243">
        <f t="shared" ca="1" si="1"/>
        <v>120.74000000066007</v>
      </c>
    </row>
    <row r="36" spans="1:24" s="144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10567.9188999945</v>
      </c>
      <c r="C36" s="175">
        <f ca="1">IF(INDIRECT(ADDRESS(Данные!$A28,C$1,1,1,"Данные"),1)=0,C35,INDIRECT(ADDRESS(Данные!$A28,C$1,1,1,"Данные"),1))</f>
        <v>5441.6945000011901</v>
      </c>
      <c r="D36" s="176">
        <f ca="1">(B36-B35)*D$10 * (3 - Данные!$A28 + Данные!$A27)</f>
        <v>227.5999999983469</v>
      </c>
      <c r="E36" s="176">
        <f ca="1">(C36-C35)*D$10 * (3 - Данные!$A28 + Данные!$A27)</f>
        <v>16.400000000430737</v>
      </c>
      <c r="F36" s="175">
        <f ca="1">IF(INDIRECT(ADDRESS(Данные!$A28,F$1,1,1,"Данные"),1)=0,F35,INDIRECT(ADDRESS(Данные!$A28,F$1,1,1,"Данные"),1))</f>
        <v>1114.3400999999999</v>
      </c>
      <c r="G36" s="175">
        <f ca="1">IF(INDIRECT(ADDRESS(Данные!$A28,G$1,1,1,"Данные"),1)=0,G35,INDIRECT(ADDRESS(Данные!$A28,G$1,1,1,"Данные"),1))</f>
        <v>348.35910000000001</v>
      </c>
      <c r="H36" s="176">
        <f ca="1">(F36-F35)*H$10 * (3 - Данные!$A28 + Данные!$A27)</f>
        <v>32.199999999647844</v>
      </c>
      <c r="I36" s="176">
        <f ca="1">(G36-G35)*H$10 * (3 - Данные!$A28 + Данные!$A27)</f>
        <v>4.5999999999821739</v>
      </c>
      <c r="J36" s="175">
        <f ca="1">IF(INDIRECT(ADDRESS(Данные!$A28,J$1,1,1,"Данные"),1)=0,J35,INDIRECT(ADDRESS(Данные!$A28,J$1,1,1,"Данные"),1))</f>
        <v>4580.1541999999999</v>
      </c>
      <c r="K36" s="175">
        <f ca="1">IF(INDIRECT(ADDRESS(Данные!$A28,K$1,1,1,"Данные"),1)=0,K35,INDIRECT(ADDRESS(Данные!$A28,K$1,1,1,"Данные"),1))</f>
        <v>1116.1169</v>
      </c>
      <c r="L36" s="176">
        <f ca="1">(J36-J35)*L$10 * (3 - Данные!$A28 + Данные!$A27)</f>
        <v>450.19999999931315</v>
      </c>
      <c r="M36" s="176">
        <f ca="1">(K36-K35)*L$10 * (3 - Данные!$A28 + Данные!$A27)</f>
        <v>73.199999999815191</v>
      </c>
      <c r="N36" s="175">
        <f ca="1">IF(INDIRECT(ADDRESS(Данные!$A28,N$1,1,1,"Данные"),1)=0,N35,INDIRECT(ADDRESS(Данные!$A28,N$1,1,1,"Данные"),1))</f>
        <v>18762.623500000002</v>
      </c>
      <c r="O36" s="175">
        <f ca="1">IF(INDIRECT(ADDRESS(Данные!$A28,O$1,1,1,"Данные"),1)=0,O35,INDIRECT(ADDRESS(Данные!$A28,O$1,1,1,"Данные"),1))</f>
        <v>4834.8153000000002</v>
      </c>
      <c r="P36" s="176">
        <f ca="1">(N36-N35)*P$10 * (3 - Данные!$A28 + Данные!$A27)</f>
        <v>53.960000000370201</v>
      </c>
      <c r="Q36" s="176">
        <f ca="1">(O36-O35)*P$10 * (3 - Данные!$A28 + Данные!$A27)</f>
        <v>8.4600000000136788</v>
      </c>
      <c r="R36" s="146"/>
      <c r="S36" s="148"/>
      <c r="T36" s="147"/>
      <c r="U36" s="304"/>
      <c r="V36" s="309">
        <f t="shared" ca="1" si="0"/>
        <v>44545.791666666664</v>
      </c>
      <c r="W36" s="336">
        <f t="shared" ca="1" si="1"/>
        <v>763.9599999976781</v>
      </c>
      <c r="X36" s="243">
        <f t="shared" ca="1" si="1"/>
        <v>102.66000000024178</v>
      </c>
    </row>
    <row r="37" spans="1:24" s="144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10568.0184999945</v>
      </c>
      <c r="C37" s="175">
        <f ca="1">IF(INDIRECT(ADDRESS(Данные!$A29,C$1,1,1,"Данные"),1)=0,C36,INDIRECT(ADDRESS(Данные!$A29,C$1,1,1,"Данные"),1))</f>
        <v>5441.7025000011899</v>
      </c>
      <c r="D37" s="176">
        <f ca="1">(B37-B36)*D$10 * (3 - Данные!$A29 + Данные!$A28)</f>
        <v>199.19999999910942</v>
      </c>
      <c r="E37" s="176">
        <f ca="1">(C37-C36)*D$10 * (3 - Данные!$A29 + Данные!$A28)</f>
        <v>15.99999999962165</v>
      </c>
      <c r="F37" s="175">
        <f ca="1">IF(INDIRECT(ADDRESS(Данные!$A29,F$1,1,1,"Данные"),1)=0,F36,INDIRECT(ADDRESS(Данные!$A29,F$1,1,1,"Данные"),1))</f>
        <v>1114.3554999999999</v>
      </c>
      <c r="G37" s="175">
        <f ca="1">IF(INDIRECT(ADDRESS(Данные!$A29,G$1,1,1,"Данные"),1)=0,G36,INDIRECT(ADDRESS(Данные!$A29,G$1,1,1,"Данные"),1))</f>
        <v>348.3614</v>
      </c>
      <c r="H37" s="176">
        <f ca="1">(F37-F36)*H$10 * (3 - Данные!$A29 + Данные!$A28)</f>
        <v>30.799999999999272</v>
      </c>
      <c r="I37" s="176">
        <f ca="1">(G37-G36)*H$10 * (3 - Данные!$A29 + Данные!$A28)</f>
        <v>4.5999999999821739</v>
      </c>
      <c r="J37" s="175">
        <f ca="1">IF(INDIRECT(ADDRESS(Данные!$A29,J$1,1,1,"Данные"),1)=0,J36,INDIRECT(ADDRESS(Данные!$A29,J$1,1,1,"Данные"),1))</f>
        <v>4580.38</v>
      </c>
      <c r="K37" s="175">
        <f ca="1">IF(INDIRECT(ADDRESS(Данные!$A29,K$1,1,1,"Данные"),1)=0,K36,INDIRECT(ADDRESS(Данные!$A29,K$1,1,1,"Данные"),1))</f>
        <v>1116.1541</v>
      </c>
      <c r="L37" s="176">
        <f ca="1">(J37-J36)*L$10 * (3 - Данные!$A29 + Данные!$A28)</f>
        <v>451.60000000032596</v>
      </c>
      <c r="M37" s="176">
        <f ca="1">(K37-K36)*L$10 * (3 - Данные!$A29 + Данные!$A28)</f>
        <v>74.399999999968713</v>
      </c>
      <c r="N37" s="175">
        <f ca="1">IF(INDIRECT(ADDRESS(Данные!$A29,N$1,1,1,"Данные"),1)=0,N36,INDIRECT(ADDRESS(Данные!$A29,N$1,1,1,"Данные"),1))</f>
        <v>18762.909800000001</v>
      </c>
      <c r="O37" s="175">
        <f ca="1">IF(INDIRECT(ADDRESS(Данные!$A29,O$1,1,1,"Данные"),1)=0,O36,INDIRECT(ADDRESS(Данные!$A29,O$1,1,1,"Данные"),1))</f>
        <v>4834.8554999999997</v>
      </c>
      <c r="P37" s="176">
        <f ca="1">(N37-N36)*P$10 * (3 - Данные!$A29 + Данные!$A28)</f>
        <v>57.259999999951106</v>
      </c>
      <c r="Q37" s="176">
        <f ca="1">(O37-O36)*P$10 * (3 - Данные!$A29 + Данные!$A28)</f>
        <v>8.0399999998917338</v>
      </c>
      <c r="R37" s="146"/>
      <c r="S37" s="148"/>
      <c r="T37" s="147"/>
      <c r="U37" s="304"/>
      <c r="V37" s="309">
        <f t="shared" ca="1" si="0"/>
        <v>44545.833333333336</v>
      </c>
      <c r="W37" s="336">
        <f t="shared" ca="1" si="1"/>
        <v>738.85999999938576</v>
      </c>
      <c r="X37" s="243">
        <f t="shared" ca="1" si="1"/>
        <v>103.03999999946427</v>
      </c>
    </row>
    <row r="38" spans="1:24" s="144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10568.1250999945</v>
      </c>
      <c r="C38" s="175">
        <f ca="1">IF(INDIRECT(ADDRESS(Данные!$A30,C$1,1,1,"Данные"),1)=0,C37,INDIRECT(ADDRESS(Данные!$A30,C$1,1,1,"Данные"),1))</f>
        <v>5441.7068000011895</v>
      </c>
      <c r="D38" s="176">
        <f ca="1">(B38-B37)*D$10 * (3 - Данные!$A30 + Данные!$A29)</f>
        <v>213.2000000019616</v>
      </c>
      <c r="E38" s="176">
        <f ca="1">(C38-C37)*D$10 * (3 - Данные!$A30 + Данные!$A29)</f>
        <v>8.5999999992054654</v>
      </c>
      <c r="F38" s="175">
        <f ca="1">IF(INDIRECT(ADDRESS(Данные!$A30,F$1,1,1,"Данные"),1)=0,F37,INDIRECT(ADDRESS(Данные!$A30,F$1,1,1,"Данные"),1))</f>
        <v>1114.3712</v>
      </c>
      <c r="G38" s="175">
        <f ca="1">IF(INDIRECT(ADDRESS(Данные!$A30,G$1,1,1,"Данные"),1)=0,G37,INDIRECT(ADDRESS(Данные!$A30,G$1,1,1,"Данные"),1))</f>
        <v>348.36369999999999</v>
      </c>
      <c r="H38" s="176">
        <f ca="1">(F38-F37)*H$10 * (3 - Данные!$A30 + Данные!$A29)</f>
        <v>31.400000000303407</v>
      </c>
      <c r="I38" s="176">
        <f ca="1">(G38-G37)*H$10 * (3 - Данные!$A30 + Данные!$A29)</f>
        <v>4.5999999999821739</v>
      </c>
      <c r="J38" s="175">
        <f ca="1">IF(INDIRECT(ADDRESS(Данные!$A30,J$1,1,1,"Данные"),1)=0,J37,INDIRECT(ADDRESS(Данные!$A30,J$1,1,1,"Данные"),1))</f>
        <v>4580.6104999999998</v>
      </c>
      <c r="K38" s="175">
        <f ca="1">IF(INDIRECT(ADDRESS(Данные!$A30,K$1,1,1,"Данные"),1)=0,K37,INDIRECT(ADDRESS(Данные!$A30,K$1,1,1,"Данные"),1))</f>
        <v>1116.1899000000001</v>
      </c>
      <c r="L38" s="176">
        <f ca="1">(J38-J37)*L$10 * (3 - Данные!$A30 + Данные!$A29)</f>
        <v>460.99999999933061</v>
      </c>
      <c r="M38" s="176">
        <f ca="1">(K38-K37)*L$10 * (3 - Данные!$A30 + Данные!$A29)</f>
        <v>71.600000000216824</v>
      </c>
      <c r="N38" s="175">
        <f ca="1">IF(INDIRECT(ADDRESS(Данные!$A30,N$1,1,1,"Данные"),1)=0,N37,INDIRECT(ADDRESS(Данные!$A30,N$1,1,1,"Данные"),1))</f>
        <v>18763.177599999999</v>
      </c>
      <c r="O38" s="175">
        <f ca="1">IF(INDIRECT(ADDRESS(Данные!$A30,O$1,1,1,"Данные"),1)=0,O37,INDIRECT(ADDRESS(Данные!$A30,O$1,1,1,"Данные"),1))</f>
        <v>4834.8963999999996</v>
      </c>
      <c r="P38" s="176">
        <f ca="1">(N38-N37)*P$10 * (3 - Данные!$A30 + Данные!$A29)</f>
        <v>53.559999999561114</v>
      </c>
      <c r="Q38" s="176">
        <f ca="1">(O38-O37)*P$10 * (3 - Данные!$A30 + Данные!$A29)</f>
        <v>8.1799999999930151</v>
      </c>
      <c r="R38" s="146"/>
      <c r="S38" s="148"/>
      <c r="T38" s="147"/>
      <c r="U38" s="304"/>
      <c r="V38" s="309">
        <f t="shared" ca="1" si="0"/>
        <v>44545.875</v>
      </c>
      <c r="W38" s="336">
        <f t="shared" ca="1" si="1"/>
        <v>759.16000000115673</v>
      </c>
      <c r="X38" s="243">
        <f t="shared" ca="1" si="1"/>
        <v>92.979999999397478</v>
      </c>
    </row>
    <row r="39" spans="1:24" s="144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10568.173699994501</v>
      </c>
      <c r="C39" s="175">
        <f ca="1">IF(INDIRECT(ADDRESS(Данные!$A31,C$1,1,1,"Данные"),1)=0,C38,INDIRECT(ADDRESS(Данные!$A31,C$1,1,1,"Данные"),1))</f>
        <v>5441.7085000011903</v>
      </c>
      <c r="D39" s="176">
        <f ca="1">(B39-B38)*D$10 * (3 - Данные!$A31 + Данные!$A30)</f>
        <v>194.40000000031432</v>
      </c>
      <c r="E39" s="176">
        <f ca="1">(C39-C38)*D$10 * (3 - Данные!$A31 + Данные!$A30)</f>
        <v>6.8000000028405339</v>
      </c>
      <c r="F39" s="175">
        <f ca="1">IF(INDIRECT(ADDRESS(Данные!$A31,F$1,1,1,"Данные"),1)=0,F38,INDIRECT(ADDRESS(Данные!$A31,F$1,1,1,"Данные"),1))</f>
        <v>1114.3793000000001</v>
      </c>
      <c r="G39" s="175">
        <f ca="1">IF(INDIRECT(ADDRESS(Данные!$A31,G$1,1,1,"Данные"),1)=0,G38,INDIRECT(ADDRESS(Данные!$A31,G$1,1,1,"Данные"),1))</f>
        <v>348.36470000000003</v>
      </c>
      <c r="H39" s="176">
        <f ca="1">(F39-F38)*H$10 * (3 - Данные!$A31 + Данные!$A30)</f>
        <v>32.400000000052387</v>
      </c>
      <c r="I39" s="176">
        <f ca="1">(G39-G38)*H$10 * (3 - Данные!$A31 + Данные!$A30)</f>
        <v>4.0000000001327862</v>
      </c>
      <c r="J39" s="175">
        <f ca="1">IF(INDIRECT(ADDRESS(Данные!$A31,J$1,1,1,"Данные"),1)=0,J38,INDIRECT(ADDRESS(Данные!$A31,J$1,1,1,"Данные"),1))</f>
        <v>4580.7278999999999</v>
      </c>
      <c r="K39" s="175">
        <f ca="1">IF(INDIRECT(ADDRESS(Данные!$A31,K$1,1,1,"Данные"),1)=0,K38,INDIRECT(ADDRESS(Данные!$A31,K$1,1,1,"Данные"),1))</f>
        <v>1116.2080000000001</v>
      </c>
      <c r="L39" s="176">
        <f ca="1">(J39-J38)*L$10 * (3 - Данные!$A31 + Данные!$A30)</f>
        <v>469.60000000035507</v>
      </c>
      <c r="M39" s="176">
        <f ca="1">(K39-K38)*L$10 * (3 - Данные!$A31 + Данные!$A30)</f>
        <v>72.400000000016007</v>
      </c>
      <c r="N39" s="175">
        <f ca="1">IF(INDIRECT(ADDRESS(Данные!$A31,N$1,1,1,"Данные"),1)=0,N38,INDIRECT(ADDRESS(Данные!$A31,N$1,1,1,"Данные"),1))</f>
        <v>18763.320299999999</v>
      </c>
      <c r="O39" s="175">
        <f ca="1">IF(INDIRECT(ADDRESS(Данные!$A31,O$1,1,1,"Данные"),1)=0,O38,INDIRECT(ADDRESS(Данные!$A31,O$1,1,1,"Данные"),1))</f>
        <v>4834.9156000000003</v>
      </c>
      <c r="P39" s="176">
        <f ca="1">(N39-N38)*P$10 * (3 - Данные!$A31 + Данные!$A30)</f>
        <v>57.080000000132713</v>
      </c>
      <c r="Q39" s="176">
        <f ca="1">(O39-O38)*P$10 * (3 - Данные!$A31 + Данные!$A30)</f>
        <v>7.6800000002549496</v>
      </c>
      <c r="R39" s="146"/>
      <c r="S39" s="148"/>
      <c r="T39" s="147"/>
      <c r="U39" s="304"/>
      <c r="V39" s="309">
        <f t="shared" ca="1" si="0"/>
        <v>44545.895833333336</v>
      </c>
      <c r="W39" s="336">
        <f t="shared" ca="1" si="1"/>
        <v>753.48000000085449</v>
      </c>
      <c r="X39" s="243">
        <f t="shared" ca="1" si="1"/>
        <v>90.880000003244277</v>
      </c>
    </row>
    <row r="40" spans="1:24" s="144" customFormat="1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10568.2190999945</v>
      </c>
      <c r="C40" s="175">
        <f ca="1">IF(INDIRECT(ADDRESS(Данные!$A32,C$1,1,1,"Данные"),1)=0,C39,INDIRECT(ADDRESS(Данные!$A32,C$1,1,1,"Данные"),1))</f>
        <v>5441.7101000011899</v>
      </c>
      <c r="D40" s="176">
        <f ca="1">(B40-B39)*D$10 * (3 - Данные!$A32 + Данные!$A31)</f>
        <v>181.59999999625143</v>
      </c>
      <c r="E40" s="176">
        <f ca="1">(C40-C39)*D$10 * (3 - Данные!$A32 + Данные!$A31)</f>
        <v>6.3999999983934686</v>
      </c>
      <c r="F40" s="175">
        <f ca="1">IF(INDIRECT(ADDRESS(Данные!$A32,F$1,1,1,"Данные"),1)=0,F39,INDIRECT(ADDRESS(Данные!$A32,F$1,1,1,"Данные"),1))</f>
        <v>1114.3793000000001</v>
      </c>
      <c r="G40" s="175">
        <f ca="1">IF(INDIRECT(ADDRESS(Данные!$A32,G$1,1,1,"Данные"),1)=0,G39,INDIRECT(ADDRESS(Данные!$A32,G$1,1,1,"Данные"),1))</f>
        <v>348.36470000000003</v>
      </c>
      <c r="H40" s="176">
        <f ca="1">(F40-F39)*H$10 * (3 - Данные!$A32 + Данные!$A31)</f>
        <v>0</v>
      </c>
      <c r="I40" s="176">
        <f ca="1">(G40-G39)*H$10 * (3 - Данные!$A32 + Данные!$A31)</f>
        <v>0</v>
      </c>
      <c r="J40" s="175">
        <f ca="1">IF(INDIRECT(ADDRESS(Данные!$A32,J$1,1,1,"Данные"),1)=0,J39,INDIRECT(ADDRESS(Данные!$A32,J$1,1,1,"Данные"),1))</f>
        <v>4580.7278999999999</v>
      </c>
      <c r="K40" s="175">
        <f ca="1">IF(INDIRECT(ADDRESS(Данные!$A32,K$1,1,1,"Данные"),1)=0,K39,INDIRECT(ADDRESS(Данные!$A32,K$1,1,1,"Данные"),1))</f>
        <v>1116.2080000000001</v>
      </c>
      <c r="L40" s="176">
        <f ca="1">(J40-J39)*L$10 * (3 - Данные!$A32 + Данные!$A31)</f>
        <v>0</v>
      </c>
      <c r="M40" s="176">
        <f ca="1">(K40-K39)*L$10 * (3 - Данные!$A32 + Данные!$A31)</f>
        <v>0</v>
      </c>
      <c r="N40" s="175">
        <f ca="1">IF(INDIRECT(ADDRESS(Данные!$A32,N$1,1,1,"Данные"),1)=0,N39,INDIRECT(ADDRESS(Данные!$A32,N$1,1,1,"Данные"),1))</f>
        <v>18763.466400000001</v>
      </c>
      <c r="O40" s="175">
        <f ca="1">IF(INDIRECT(ADDRESS(Данные!$A32,O$1,1,1,"Данные"),1)=0,O39,INDIRECT(ADDRESS(Данные!$A32,O$1,1,1,"Данные"),1))</f>
        <v>4834.9371000000001</v>
      </c>
      <c r="P40" s="176">
        <f ca="1">(N40-N39)*P$10 * (3 - Данные!$A32 + Данные!$A31)</f>
        <v>58.44000000070082</v>
      </c>
      <c r="Q40" s="176">
        <f ca="1">(O40-O39)*P$10 * (3 - Данные!$A32 + Данные!$A31)</f>
        <v>8.5999999999330612</v>
      </c>
      <c r="R40" s="146"/>
      <c r="S40" s="148"/>
      <c r="T40" s="147"/>
      <c r="U40" s="304"/>
      <c r="V40" s="309">
        <f t="shared" ca="1" si="0"/>
        <v>44545.916666666664</v>
      </c>
      <c r="W40" s="336">
        <f t="shared" ca="1" si="1"/>
        <v>240.03999999695225</v>
      </c>
      <c r="X40" s="243">
        <f t="shared" ca="1" si="1"/>
        <v>14.99999999832653</v>
      </c>
    </row>
    <row r="41" spans="1:24" s="144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10568.2702999945</v>
      </c>
      <c r="C41" s="175">
        <f ca="1">IF(INDIRECT(ADDRESS(Данные!$A33,C$1,1,1,"Данные"),1)=0,C40,INDIRECT(ADDRESS(Данные!$A33,C$1,1,1,"Данные"),1))</f>
        <v>5441.7123000011898</v>
      </c>
      <c r="D41" s="176">
        <f ca="1">(B41-B40)*D$10 * (3 - Данные!$A33 + Данные!$A32)</f>
        <v>204.7999999995227</v>
      </c>
      <c r="E41" s="176">
        <f ca="1">(C41-C40)*D$10 * (3 - Данные!$A33 + Данные!$A32)</f>
        <v>8.7999999996100087</v>
      </c>
      <c r="F41" s="175">
        <f ca="1">IF(INDIRECT(ADDRESS(Данные!$A33,F$1,1,1,"Данные"),1)=0,F40,INDIRECT(ADDRESS(Данные!$A33,F$1,1,1,"Данные"),1))</f>
        <v>1114.3793000000001</v>
      </c>
      <c r="G41" s="175">
        <f ca="1">IF(INDIRECT(ADDRESS(Данные!$A33,G$1,1,1,"Данные"),1)=0,G40,INDIRECT(ADDRESS(Данные!$A33,G$1,1,1,"Данные"),1))</f>
        <v>348.36470000000003</v>
      </c>
      <c r="H41" s="176">
        <f ca="1">(F41-F40)*H$10 * (3 - Данные!$A33 + Данные!$A32)</f>
        <v>0</v>
      </c>
      <c r="I41" s="176">
        <f ca="1">(G41-G40)*H$10 * (3 - Данные!$A33 + Данные!$A32)</f>
        <v>0</v>
      </c>
      <c r="J41" s="175">
        <f ca="1">IF(INDIRECT(ADDRESS(Данные!$A33,J$1,1,1,"Данные"),1)=0,J40,INDIRECT(ADDRESS(Данные!$A33,J$1,1,1,"Данные"),1))</f>
        <v>4580.7278999999999</v>
      </c>
      <c r="K41" s="175">
        <f ca="1">IF(INDIRECT(ADDRESS(Данные!$A33,K$1,1,1,"Данные"),1)=0,K40,INDIRECT(ADDRESS(Данные!$A33,K$1,1,1,"Данные"),1))</f>
        <v>1116.2080000000001</v>
      </c>
      <c r="L41" s="176">
        <f ca="1">(J41-J40)*L$10 * (3 - Данные!$A33 + Данные!$A32)</f>
        <v>0</v>
      </c>
      <c r="M41" s="176">
        <f ca="1">(K41-K40)*L$10 * (3 - Данные!$A33 + Данные!$A32)</f>
        <v>0</v>
      </c>
      <c r="N41" s="175">
        <f ca="1">IF(INDIRECT(ADDRESS(Данные!$A33,N$1,1,1,"Данные"),1)=0,N40,INDIRECT(ADDRESS(Данные!$A33,N$1,1,1,"Данные"),1))</f>
        <v>18763.614000000001</v>
      </c>
      <c r="O41" s="175">
        <f ca="1">IF(INDIRECT(ADDRESS(Данные!$A33,O$1,1,1,"Данные"),1)=0,O40,INDIRECT(ADDRESS(Данные!$A33,O$1,1,1,"Данные"),1))</f>
        <v>4834.9574000000002</v>
      </c>
      <c r="P41" s="176">
        <f ca="1">(N41-N40)*P$10 * (3 - Данные!$A33 + Данные!$A32)</f>
        <v>59.040000000095461</v>
      </c>
      <c r="Q41" s="176">
        <f ca="1">(O41-O40)*P$10 * (3 - Данные!$A33 + Данные!$A32)</f>
        <v>8.120000000053551</v>
      </c>
      <c r="R41" s="146"/>
      <c r="S41" s="148"/>
      <c r="T41" s="147"/>
      <c r="U41" s="304"/>
      <c r="V41" s="309">
        <f t="shared" ca="1" si="0"/>
        <v>44545.9375</v>
      </c>
      <c r="W41" s="336">
        <f t="shared" ca="1" si="1"/>
        <v>263.83999999961816</v>
      </c>
      <c r="X41" s="243">
        <f t="shared" ca="1" si="1"/>
        <v>16.91999999966356</v>
      </c>
    </row>
    <row r="42" spans="1:24" s="144" customFormat="1" x14ac:dyDescent="0.2">
      <c r="A42" s="302">
        <f ca="1">INDIRECT(ADDRESS(Данные!$A34,4,1,1,"Данные"), 1)</f>
        <v>44545.958333333336</v>
      </c>
      <c r="B42" s="292">
        <f ca="1">IF(INDIRECT(ADDRESS(Данные!$A34,B$1,1,1,"Данные"),1)=0,B41,INDIRECT(ADDRESS(Данные!$A34,B$1,1,1,"Данные"),1))</f>
        <v>10568.323399994501</v>
      </c>
      <c r="C42" s="292">
        <f ca="1">IF(INDIRECT(ADDRESS(Данные!$A34,C$1,1,1,"Данные"),1)=0,C41,INDIRECT(ADDRESS(Данные!$A34,C$1,1,1,"Данные"),1))</f>
        <v>5441.7144000011904</v>
      </c>
      <c r="D42" s="348">
        <f ca="1">(B42-B41)*D$10 * (3 - Данные!$A34 + Данные!$A33)</f>
        <v>212.4000000039814</v>
      </c>
      <c r="E42" s="348">
        <f ca="1">(C42-C41)*D$10 * (3 - Данные!$A34 + Данные!$A33)</f>
        <v>8.400000002438901</v>
      </c>
      <c r="F42" s="292">
        <f ca="1">IF(INDIRECT(ADDRESS(Данные!$A34,F$1,1,1,"Данные"),1)=0,F41,INDIRECT(ADDRESS(Данные!$A34,F$1,1,1,"Данные"),1))</f>
        <v>1114.3793000000001</v>
      </c>
      <c r="G42" s="292">
        <f ca="1">IF(INDIRECT(ADDRESS(Данные!$A34,G$1,1,1,"Данные"),1)=0,G41,INDIRECT(ADDRESS(Данные!$A34,G$1,1,1,"Данные"),1))</f>
        <v>348.36470000000003</v>
      </c>
      <c r="H42" s="348">
        <f ca="1">(F42-F41)*H$10 * (3 - Данные!$A34 + Данные!$A33)</f>
        <v>0</v>
      </c>
      <c r="I42" s="348">
        <f ca="1">(G42-G41)*H$10 * (3 - Данные!$A34 + Данные!$A33)</f>
        <v>0</v>
      </c>
      <c r="J42" s="292">
        <f ca="1">IF(INDIRECT(ADDRESS(Данные!$A34,J$1,1,1,"Данные"),1)=0,J41,INDIRECT(ADDRESS(Данные!$A34,J$1,1,1,"Данные"),1))</f>
        <v>4580.7278999999999</v>
      </c>
      <c r="K42" s="292">
        <f ca="1">IF(INDIRECT(ADDRESS(Данные!$A34,K$1,1,1,"Данные"),1)=0,K41,INDIRECT(ADDRESS(Данные!$A34,K$1,1,1,"Данные"),1))</f>
        <v>1116.2080000000001</v>
      </c>
      <c r="L42" s="348">
        <f ca="1">(J42-J41)*L$10 * (3 - Данные!$A34 + Данные!$A33)</f>
        <v>0</v>
      </c>
      <c r="M42" s="348">
        <f ca="1">(K42-K41)*L$10 * (3 - Данные!$A34 + Данные!$A33)</f>
        <v>0</v>
      </c>
      <c r="N42" s="292">
        <f ca="1">IF(INDIRECT(ADDRESS(Данные!$A34,N$1,1,1,"Данные"),1)=0,N41,INDIRECT(ADDRESS(Данные!$A34,N$1,1,1,"Данные"),1))</f>
        <v>18763.7605</v>
      </c>
      <c r="O42" s="292">
        <f ca="1">IF(INDIRECT(ADDRESS(Данные!$A34,O$1,1,1,"Данные"),1)=0,O41,INDIRECT(ADDRESS(Данные!$A34,O$1,1,1,"Данные"),1))</f>
        <v>4834.9758000000002</v>
      </c>
      <c r="P42" s="348">
        <f ca="1">(N42-N41)*P$10 * (3 - Данные!$A34 + Данные!$A33)</f>
        <v>58.599999999569263</v>
      </c>
      <c r="Q42" s="348">
        <f ca="1">(O42-O41)*P$10 * (3 - Данные!$A34 + Данные!$A33)</f>
        <v>7.3599999999714782</v>
      </c>
      <c r="R42" s="353"/>
      <c r="S42" s="149"/>
      <c r="T42" s="303"/>
      <c r="U42" s="211"/>
      <c r="V42" s="309">
        <f t="shared" ca="1" si="0"/>
        <v>44545.958333333336</v>
      </c>
      <c r="W42" s="352">
        <f t="shared" ca="1" si="1"/>
        <v>271.00000000355067</v>
      </c>
      <c r="X42" s="349">
        <f t="shared" ca="1" si="1"/>
        <v>15.760000002410379</v>
      </c>
    </row>
    <row r="43" spans="1:24" s="144" customFormat="1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10568.4375</v>
      </c>
      <c r="C43" s="350">
        <f ca="1">IF(INDIRECT(ADDRESS(Данные!$A35,C$1,1,1,"Данные"),1)=0,C42,INDIRECT(ADDRESS(Данные!$A35,C$1,1,1,"Данные"),1))</f>
        <v>5441.722000002861</v>
      </c>
      <c r="D43" s="176">
        <f ca="1">(B43-B42)*D$10 * (3 - Данные!$A35 + Данные!$A34)</f>
        <v>228.20001099898946</v>
      </c>
      <c r="E43" s="176">
        <f ca="1">(C43-C42)*D$10 * (3 - Данные!$A35 + Данные!$A34)</f>
        <v>15.200003341306001</v>
      </c>
      <c r="F43" s="350">
        <f ca="1">IF(INDIRECT(ADDRESS(Данные!$A35,F$1,1,1,"Данные"),1)=0,F42,INDIRECT(ADDRESS(Данные!$A35,F$1,1,1,"Данные"),1))</f>
        <v>1114.4181000000001</v>
      </c>
      <c r="G43" s="350">
        <f ca="1">IF(INDIRECT(ADDRESS(Данные!$A35,G$1,1,1,"Данные"),1)=0,G42,INDIRECT(ADDRESS(Данные!$A35,G$1,1,1,"Данные"),1))</f>
        <v>348.3707</v>
      </c>
      <c r="H43" s="176">
        <f ca="1">(F43-F42)*H$10 * (3 - Данные!$A35 + Данные!$A34)</f>
        <v>77.600000000074942</v>
      </c>
      <c r="I43" s="176">
        <f ca="1">(G43-G42)*H$10 * (3 - Данные!$A35 + Данные!$A34)</f>
        <v>11.999999999943611</v>
      </c>
      <c r="J43" s="350">
        <f ca="1">IF(INDIRECT(ADDRESS(Данные!$A35,J$1,1,1,"Данные"),1)=0,J42,INDIRECT(ADDRESS(Данные!$A35,J$1,1,1,"Данные"),1))</f>
        <v>4581.3056999999999</v>
      </c>
      <c r="K43" s="350">
        <f ca="1">IF(INDIRECT(ADDRESS(Данные!$A35,K$1,1,1,"Данные"),1)=0,K42,INDIRECT(ADDRESS(Данные!$A35,K$1,1,1,"Данные"),1))</f>
        <v>1116.3</v>
      </c>
      <c r="L43" s="176">
        <f ca="1">(J43-J42)*L$10 * (3 - Данные!$A35 + Данные!$A34)</f>
        <v>1155.6000000000495</v>
      </c>
      <c r="M43" s="176">
        <f ca="1">(K43-K42)*L$10 * (3 - Данные!$A35 + Данные!$A34)</f>
        <v>183.9999999997417</v>
      </c>
      <c r="N43" s="350">
        <f ca="1">IF(INDIRECT(ADDRESS(Данные!$A35,N$1,1,1,"Данные"),1)=0,N42,INDIRECT(ADDRESS(Данные!$A35,N$1,1,1,"Данные"),1))</f>
        <v>18764.048200000001</v>
      </c>
      <c r="O43" s="350">
        <f ca="1">IF(INDIRECT(ADDRESS(Данные!$A35,O$1,1,1,"Данные"),1)=0,O42,INDIRECT(ADDRESS(Данные!$A35,O$1,1,1,"Данные"),1))</f>
        <v>4835.0186999999996</v>
      </c>
      <c r="P43" s="176">
        <f ca="1">(N43-N42)*P$10 * (3 - Данные!$A35 + Данные!$A34)</f>
        <v>57.540000000153668</v>
      </c>
      <c r="Q43" s="176">
        <f ca="1">(O43-O42)*P$10 * (3 - Данные!$A35 + Данные!$A34)</f>
        <v>8.5799999998926069</v>
      </c>
      <c r="R43" s="146"/>
      <c r="S43" s="148"/>
      <c r="T43" s="147"/>
      <c r="U43" s="304"/>
      <c r="V43" s="309">
        <f t="shared" ca="1" si="0"/>
        <v>44546</v>
      </c>
      <c r="W43" s="178">
        <f t="shared" ca="1" si="1"/>
        <v>1518.9400109992675</v>
      </c>
      <c r="X43" s="228">
        <f t="shared" ca="1" si="1"/>
        <v>219.78000334088392</v>
      </c>
    </row>
    <row r="44" spans="1:24" s="144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350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350" t="e">
        <f ca="1">IF(INDIRECT(ADDRESS(Данные!$A36,F$1,1,1,"Данные"),1)=0,F43,INDIRECT(ADDRESS(Данные!$A36,F$1,1,1,"Данные"),1))</f>
        <v>#VALUE!</v>
      </c>
      <c r="G44" s="350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350" t="e">
        <f ca="1">IF(INDIRECT(ADDRESS(Данные!$A36,J$1,1,1,"Данные"),1)=0,J43,INDIRECT(ADDRESS(Данные!$A36,J$1,1,1,"Данные"),1))</f>
        <v>#VALUE!</v>
      </c>
      <c r="K44" s="350" t="e">
        <f ca="1">IF(INDIRECT(ADDRESS(Данные!$A36,K$1,1,1,"Данные"),1)=0,K43,INDIRECT(ADDRESS(Данные!$A36,K$1,1,1,"Данные"),1))</f>
        <v>#VALUE!</v>
      </c>
      <c r="L44" s="176" t="e">
        <f ca="1">(J44-J43)*L$10 * (3 - Данные!$A36 + Данные!$A35)</f>
        <v>#VALUE!</v>
      </c>
      <c r="M44" s="176" t="e">
        <f ca="1">(K44-K43)*L$10 * (3 - Данные!$A36 + Данные!$A35)</f>
        <v>#VALUE!</v>
      </c>
      <c r="N44" s="350" t="e">
        <f ca="1">IF(INDIRECT(ADDRESS(Данные!$A36,N$1,1,1,"Данные"),1)=0,N43,INDIRECT(ADDRESS(Данные!$A36,N$1,1,1,"Данные"),1))</f>
        <v>#VALUE!</v>
      </c>
      <c r="O44" s="350" t="e">
        <f ca="1">IF(INDIRECT(ADDRESS(Данные!$A36,O$1,1,1,"Данные"),1)=0,O43,INDIRECT(ADDRESS(Данные!$A36,O$1,1,1,"Данные"),1))</f>
        <v>#VALUE!</v>
      </c>
      <c r="P44" s="176" t="e">
        <f ca="1">(N44-N43)*P$10 * (3 - Данные!$A36 + Данные!$A35)</f>
        <v>#VALUE!</v>
      </c>
      <c r="Q44" s="176" t="e">
        <f ca="1">(O44-O43)*P$10 * (3 - Данные!$A36 + Данные!$A35)</f>
        <v>#VALUE!</v>
      </c>
      <c r="R44" s="146"/>
      <c r="S44" s="148"/>
      <c r="T44" s="147"/>
      <c r="U44" s="304"/>
      <c r="V44" s="309" t="e">
        <f t="shared" ca="1" si="0"/>
        <v>#VALUE!</v>
      </c>
      <c r="W44" s="178" t="e">
        <f ca="1">D44+H44+L44+P44+T44</f>
        <v>#VALUE!</v>
      </c>
      <c r="X44" s="228" t="e">
        <f ca="1">E44+I44+M44+Q44+U44</f>
        <v>#VALUE!</v>
      </c>
    </row>
    <row r="45" spans="1:24" s="144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51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51" t="e">
        <f ca="1">IF(INDIRECT(ADDRESS(Данные!$A37,F$1,1,1,"Данные"),1)=0,F44,INDIRECT(ADDRESS(Данные!$A37,F$1,1,1,"Данные"),1))</f>
        <v>#VALUE!</v>
      </c>
      <c r="G45" s="351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51" t="e">
        <f ca="1">IF(INDIRECT(ADDRESS(Данные!$A37,J$1,1,1,"Данные"),1)=0,J44,INDIRECT(ADDRESS(Данные!$A37,J$1,1,1,"Данные"),1))</f>
        <v>#VALUE!</v>
      </c>
      <c r="K45" s="351" t="e">
        <f ca="1">IF(INDIRECT(ADDRESS(Данные!$A37,K$1,1,1,"Данные"),1)=0,K44,INDIRECT(ADDRESS(Данные!$A37,K$1,1,1,"Данные"),1))</f>
        <v>#VALUE!</v>
      </c>
      <c r="L45" s="291" t="e">
        <f ca="1">(J45-J44)*L$10 * (3 - Данные!$A37 + Данные!$A36)</f>
        <v>#VALUE!</v>
      </c>
      <c r="M45" s="291" t="e">
        <f ca="1">(K45-K44)*L$10 * (3 - Данные!$A37 + Данные!$A36)</f>
        <v>#VALUE!</v>
      </c>
      <c r="N45" s="351" t="e">
        <f ca="1">IF(INDIRECT(ADDRESS(Данные!$A37,N$1,1,1,"Данные"),1)=0,N44,INDIRECT(ADDRESS(Данные!$A37,N$1,1,1,"Данные"),1))</f>
        <v>#VALUE!</v>
      </c>
      <c r="O45" s="351" t="e">
        <f ca="1">IF(INDIRECT(ADDRESS(Данные!$A37,O$1,1,1,"Данные"),1)=0,O44,INDIRECT(ADDRESS(Данные!$A37,O$1,1,1,"Данные"),1))</f>
        <v>#VALUE!</v>
      </c>
      <c r="P45" s="291" t="e">
        <f ca="1">(N45-N44)*P$10 * (3 - Данные!$A37 + Данные!$A36)</f>
        <v>#VALUE!</v>
      </c>
      <c r="Q45" s="291" t="e">
        <f ca="1">(O45-O44)*P$10 * (3 - Данные!$A37 + Данные!$A36)</f>
        <v>#VALUE!</v>
      </c>
      <c r="R45" s="342"/>
      <c r="S45" s="151"/>
      <c r="T45" s="152"/>
      <c r="U45" s="308"/>
      <c r="V45" s="310" t="e">
        <f t="shared" ca="1" si="0"/>
        <v>#VALUE!</v>
      </c>
      <c r="W45" s="340" t="e">
        <f ca="1">D45+H45+L45+P45+T45</f>
        <v>#VALUE!</v>
      </c>
      <c r="X45" s="341" t="e">
        <f ca="1">E45+I45+M45+Q45+U45</f>
        <v>#VALUE!</v>
      </c>
    </row>
    <row r="46" spans="1:24" s="144" customFormat="1" x14ac:dyDescent="0.2">
      <c r="F46" s="144" t="s">
        <v>2</v>
      </c>
    </row>
    <row r="47" spans="1:24" s="144" customFormat="1" x14ac:dyDescent="0.2">
      <c r="A47" s="144" t="s">
        <v>2</v>
      </c>
      <c r="C47" s="184" t="s">
        <v>27</v>
      </c>
      <c r="D47" s="153">
        <f ca="1">( B43-B15)*D10</f>
        <v>5234.8000109195709</v>
      </c>
      <c r="E47" s="153">
        <f ca="1">( C43-C15)*D10</f>
        <v>509.00000333786011</v>
      </c>
      <c r="G47" s="184" t="s">
        <v>27</v>
      </c>
      <c r="H47" s="153">
        <f ca="1">( F43-F15)*H10</f>
        <v>769.60000000008222</v>
      </c>
      <c r="I47" s="153">
        <f ca="1">( G43-G15)*H10</f>
        <v>125.80000000002656</v>
      </c>
      <c r="K47" s="184" t="s">
        <v>27</v>
      </c>
      <c r="L47" s="153">
        <f ca="1">( J43-J15)*L10</f>
        <v>10110.999999998967</v>
      </c>
      <c r="M47" s="153">
        <f ca="1">( K43-K15)*L10</f>
        <v>1812.5999999997475</v>
      </c>
      <c r="O47" s="184" t="s">
        <v>27</v>
      </c>
      <c r="P47" s="153">
        <f ca="1">( N43-N15)*P10</f>
        <v>1275.4200000003038</v>
      </c>
      <c r="Q47" s="153">
        <f ca="1">( O43-O15)*P10</f>
        <v>203.81999999990512</v>
      </c>
      <c r="S47" s="184" t="s">
        <v>27</v>
      </c>
      <c r="T47" s="153">
        <f>( R43-R15)*T10</f>
        <v>0</v>
      </c>
      <c r="U47" s="153">
        <f>( S43-S15)*T10</f>
        <v>0</v>
      </c>
      <c r="W47" s="153">
        <f ca="1">D47+H47+L47+P47+T47</f>
        <v>17390.820010918924</v>
      </c>
      <c r="X47" s="153">
        <f ca="1">E47+I47+M47+Q47+U47</f>
        <v>2651.2200033375393</v>
      </c>
    </row>
    <row r="48" spans="1:24" s="144" customFormat="1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230"/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 t="s">
        <v>29</v>
      </c>
      <c r="X48" s="230" t="s">
        <v>28</v>
      </c>
    </row>
    <row r="49" spans="1:24" s="144" customFormat="1" x14ac:dyDescent="0.2"/>
    <row r="50" spans="1:24" s="144" customFormat="1" x14ac:dyDescent="0.2">
      <c r="B50" s="184"/>
      <c r="C50" s="184"/>
      <c r="D50" s="184"/>
      <c r="E50" s="184"/>
      <c r="G50" s="153"/>
      <c r="H50" s="153"/>
      <c r="I50" s="153"/>
      <c r="J50" s="153"/>
      <c r="K50" s="153"/>
      <c r="P50" s="184"/>
      <c r="R50" s="153"/>
      <c r="S50" s="153"/>
      <c r="T50" s="153"/>
      <c r="U50" s="153"/>
    </row>
    <row r="51" spans="1:24" s="144" customFormat="1" x14ac:dyDescent="0.2"/>
    <row r="52" spans="1:24" s="144" customFormat="1" x14ac:dyDescent="0.2"/>
    <row r="53" spans="1:24" s="144" customFormat="1" x14ac:dyDescent="0.2"/>
    <row r="54" spans="1:24" s="144" customFormat="1" x14ac:dyDescent="0.2"/>
    <row r="55" spans="1:24" s="144" customFormat="1" x14ac:dyDescent="0.2"/>
    <row r="56" spans="1:24" s="144" customFormat="1" x14ac:dyDescent="0.2"/>
    <row r="57" spans="1:24" s="144" customFormat="1" x14ac:dyDescent="0.2"/>
    <row r="58" spans="1:24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</row>
    <row r="59" spans="1:24" ht="13.5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240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240"/>
      <c r="X59" s="94"/>
    </row>
    <row r="60" spans="1:24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4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spans="1:24" x14ac:dyDescent="0.2">
      <c r="A65" s="88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</row>
    <row r="66" spans="1:24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</row>
    <row r="68" spans="1:24" ht="18.75" x14ac:dyDescent="0.3">
      <c r="A68" s="88"/>
      <c r="B68" s="88"/>
      <c r="C68" s="88"/>
      <c r="D68" s="88"/>
      <c r="E68" s="88"/>
      <c r="F68" s="94"/>
      <c r="G68" s="378"/>
      <c r="H68" s="378"/>
      <c r="I68" s="88"/>
      <c r="J68" s="94"/>
      <c r="K68" s="158"/>
      <c r="L68" s="159"/>
      <c r="M68" s="160"/>
      <c r="N68" s="160"/>
      <c r="O68" s="94"/>
      <c r="P68" s="94"/>
      <c r="Q68" s="94"/>
      <c r="R68" s="88"/>
      <c r="S68" s="161"/>
      <c r="T68" s="94"/>
      <c r="U68" s="94"/>
      <c r="V68" s="94"/>
      <c r="W68" s="94"/>
      <c r="X68" s="94"/>
    </row>
    <row r="69" spans="1:24" x14ac:dyDescent="0.2">
      <c r="A69" s="94"/>
      <c r="B69" s="94"/>
      <c r="C69" s="94"/>
      <c r="D69" s="94"/>
      <c r="E69" s="94"/>
      <c r="F69" s="163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163"/>
      <c r="V69" s="94"/>
      <c r="W69" s="94"/>
      <c r="X69" s="94"/>
    </row>
    <row r="70" spans="1:24" ht="19.5" x14ac:dyDescent="0.35">
      <c r="A70" s="94"/>
      <c r="B70" s="94"/>
      <c r="C70" s="164"/>
      <c r="D70" s="94"/>
      <c r="E70" s="94"/>
      <c r="F70" s="94"/>
      <c r="G70" s="94"/>
      <c r="H70" s="94"/>
      <c r="I70" s="94"/>
      <c r="J70" s="94"/>
      <c r="K70" s="88"/>
      <c r="L70" s="94"/>
      <c r="M70" s="94"/>
      <c r="N70" s="94"/>
      <c r="O70" s="162"/>
      <c r="P70" s="94"/>
      <c r="Q70" s="88"/>
      <c r="R70" s="94"/>
      <c r="S70" s="94"/>
      <c r="T70" s="94"/>
      <c r="U70" s="94"/>
      <c r="V70" s="94"/>
      <c r="W70" s="94"/>
      <c r="X70" s="94"/>
    </row>
    <row r="71" spans="1:24" x14ac:dyDescent="0.2">
      <c r="A71" s="94"/>
      <c r="B71" s="163"/>
      <c r="C71" s="94"/>
      <c r="D71" s="94"/>
      <c r="E71" s="94"/>
      <c r="F71" s="94"/>
      <c r="G71" s="94"/>
      <c r="H71" s="94"/>
      <c r="I71" s="94"/>
      <c r="J71" s="94"/>
      <c r="K71" s="88"/>
      <c r="L71" s="88"/>
      <c r="M71" s="94"/>
      <c r="N71" s="94"/>
      <c r="O71" s="88"/>
      <c r="P71" s="94"/>
      <c r="Q71" s="94"/>
      <c r="R71" s="94"/>
      <c r="S71" s="94"/>
      <c r="T71" s="94"/>
      <c r="U71" s="94"/>
      <c r="V71" s="94"/>
      <c r="W71" s="94"/>
      <c r="X71" s="94"/>
    </row>
    <row r="72" spans="1:24" x14ac:dyDescent="0.2">
      <c r="A72" s="165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165"/>
      <c r="W72" s="94"/>
      <c r="X72" s="94"/>
    </row>
    <row r="73" spans="1:24" x14ac:dyDescent="0.2">
      <c r="A73" s="165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165"/>
      <c r="W73" s="94"/>
      <c r="X73" s="94"/>
    </row>
    <row r="74" spans="1:24" x14ac:dyDescent="0.2">
      <c r="A74" s="165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165"/>
      <c r="W74" s="94"/>
      <c r="X74" s="94"/>
    </row>
    <row r="75" spans="1:24" x14ac:dyDescent="0.2">
      <c r="A75" s="165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165"/>
      <c r="W75" s="94"/>
      <c r="X75" s="94"/>
    </row>
    <row r="76" spans="1:24" x14ac:dyDescent="0.2">
      <c r="A76" s="165"/>
      <c r="B76" s="94"/>
      <c r="C76" s="94"/>
      <c r="D76" s="94"/>
      <c r="E76" s="282"/>
      <c r="F76" s="94"/>
      <c r="G76" s="94"/>
      <c r="H76" s="94"/>
      <c r="I76" s="282"/>
      <c r="J76" s="94"/>
      <c r="K76" s="94"/>
      <c r="L76" s="94"/>
      <c r="M76" s="282"/>
      <c r="N76" s="94"/>
      <c r="O76" s="94"/>
      <c r="P76" s="94"/>
      <c r="Q76" s="282"/>
      <c r="R76" s="94"/>
      <c r="S76" s="94"/>
      <c r="T76" s="94"/>
      <c r="U76" s="282"/>
      <c r="V76" s="165"/>
      <c r="W76" s="94"/>
      <c r="X76" s="282"/>
    </row>
    <row r="77" spans="1:24" x14ac:dyDescent="0.2">
      <c r="A77" s="165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165"/>
      <c r="W77" s="94"/>
      <c r="X77" s="94"/>
    </row>
    <row r="78" spans="1:24" x14ac:dyDescent="0.2">
      <c r="A78" s="165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165"/>
      <c r="W78" s="94"/>
      <c r="X78" s="94"/>
    </row>
    <row r="79" spans="1:24" x14ac:dyDescent="0.2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5"/>
      <c r="W79" s="166"/>
      <c r="X79" s="166"/>
    </row>
    <row r="80" spans="1:24" x14ac:dyDescent="0.2">
      <c r="A80" s="165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5"/>
      <c r="W80" s="166"/>
      <c r="X80" s="166"/>
    </row>
    <row r="81" spans="1:24" x14ac:dyDescent="0.2">
      <c r="A81" s="169"/>
      <c r="B81" s="241"/>
      <c r="C81" s="172"/>
      <c r="D81" s="94"/>
      <c r="E81" s="94"/>
      <c r="F81" s="241"/>
      <c r="G81" s="172"/>
      <c r="H81" s="94"/>
      <c r="I81" s="94"/>
      <c r="J81" s="241"/>
      <c r="K81" s="172"/>
      <c r="L81" s="94"/>
      <c r="M81" s="94"/>
      <c r="N81" s="241"/>
      <c r="O81" s="94"/>
      <c r="P81" s="94"/>
      <c r="Q81" s="94"/>
      <c r="R81" s="172"/>
      <c r="S81" s="172"/>
      <c r="T81" s="94"/>
      <c r="U81" s="94"/>
      <c r="V81" s="169"/>
      <c r="W81" s="172"/>
      <c r="X81" s="94"/>
    </row>
    <row r="82" spans="1:24" x14ac:dyDescent="0.2">
      <c r="A82" s="166"/>
      <c r="B82" s="241"/>
      <c r="C82" s="172"/>
      <c r="D82" s="94"/>
      <c r="E82" s="94"/>
      <c r="F82" s="241"/>
      <c r="G82" s="172"/>
      <c r="H82" s="94"/>
      <c r="I82" s="94"/>
      <c r="J82" s="241"/>
      <c r="K82" s="172"/>
      <c r="L82" s="94"/>
      <c r="M82" s="94"/>
      <c r="N82" s="241"/>
      <c r="O82" s="94"/>
      <c r="P82" s="94"/>
      <c r="Q82" s="94"/>
      <c r="R82" s="172"/>
      <c r="S82" s="172"/>
      <c r="T82" s="94"/>
      <c r="U82" s="94"/>
      <c r="V82" s="166"/>
      <c r="W82" s="172"/>
      <c r="X82" s="94"/>
    </row>
    <row r="83" spans="1:24" x14ac:dyDescent="0.2">
      <c r="A83" s="166"/>
      <c r="B83" s="241"/>
      <c r="C83" s="172"/>
      <c r="D83" s="94"/>
      <c r="E83" s="94"/>
      <c r="F83" s="241"/>
      <c r="G83" s="172"/>
      <c r="H83" s="94"/>
      <c r="I83" s="94"/>
      <c r="J83" s="241"/>
      <c r="K83" s="172"/>
      <c r="L83" s="94"/>
      <c r="M83" s="94"/>
      <c r="N83" s="241"/>
      <c r="O83" s="94"/>
      <c r="P83" s="94"/>
      <c r="Q83" s="94"/>
      <c r="R83" s="172"/>
      <c r="S83" s="172"/>
      <c r="T83" s="94"/>
      <c r="U83" s="94"/>
      <c r="V83" s="166"/>
      <c r="W83" s="172"/>
      <c r="X83" s="94"/>
    </row>
    <row r="84" spans="1:24" x14ac:dyDescent="0.2">
      <c r="A84" s="166"/>
      <c r="B84" s="241"/>
      <c r="C84" s="172"/>
      <c r="D84" s="94"/>
      <c r="E84" s="94"/>
      <c r="F84" s="241"/>
      <c r="G84" s="172"/>
      <c r="H84" s="94"/>
      <c r="I84" s="94"/>
      <c r="J84" s="241"/>
      <c r="K84" s="172"/>
      <c r="L84" s="94"/>
      <c r="M84" s="94"/>
      <c r="N84" s="241"/>
      <c r="O84" s="94"/>
      <c r="P84" s="94"/>
      <c r="Q84" s="94"/>
      <c r="R84" s="172"/>
      <c r="S84" s="172"/>
      <c r="T84" s="94"/>
      <c r="U84" s="94"/>
      <c r="V84" s="166"/>
      <c r="W84" s="172"/>
      <c r="X84" s="94"/>
    </row>
    <row r="85" spans="1:24" x14ac:dyDescent="0.2">
      <c r="A85" s="166"/>
      <c r="B85" s="241"/>
      <c r="C85" s="172"/>
      <c r="D85" s="94"/>
      <c r="E85" s="94"/>
      <c r="F85" s="241"/>
      <c r="G85" s="172"/>
      <c r="H85" s="94"/>
      <c r="I85" s="94"/>
      <c r="J85" s="241"/>
      <c r="K85" s="172"/>
      <c r="L85" s="94"/>
      <c r="M85" s="94"/>
      <c r="N85" s="241"/>
      <c r="O85" s="94"/>
      <c r="P85" s="94"/>
      <c r="Q85" s="94"/>
      <c r="R85" s="172"/>
      <c r="S85" s="172"/>
      <c r="T85" s="94"/>
      <c r="U85" s="94"/>
      <c r="V85" s="166"/>
      <c r="W85" s="172"/>
      <c r="X85" s="94"/>
    </row>
    <row r="86" spans="1:24" x14ac:dyDescent="0.2">
      <c r="A86" s="166"/>
      <c r="B86" s="241"/>
      <c r="C86" s="172"/>
      <c r="D86" s="94"/>
      <c r="E86" s="94"/>
      <c r="F86" s="241"/>
      <c r="G86" s="172"/>
      <c r="H86" s="94"/>
      <c r="I86" s="94"/>
      <c r="J86" s="241"/>
      <c r="K86" s="172"/>
      <c r="L86" s="94"/>
      <c r="M86" s="94"/>
      <c r="N86" s="241"/>
      <c r="O86" s="94"/>
      <c r="P86" s="94"/>
      <c r="Q86" s="94"/>
      <c r="R86" s="172"/>
      <c r="S86" s="172"/>
      <c r="T86" s="94"/>
      <c r="U86" s="94"/>
      <c r="V86" s="166"/>
      <c r="W86" s="172"/>
      <c r="X86" s="94"/>
    </row>
    <row r="87" spans="1:24" x14ac:dyDescent="0.2">
      <c r="A87" s="166"/>
      <c r="B87" s="241"/>
      <c r="C87" s="172"/>
      <c r="D87" s="94"/>
      <c r="E87" s="94"/>
      <c r="F87" s="241"/>
      <c r="G87" s="172"/>
      <c r="H87" s="94"/>
      <c r="I87" s="94"/>
      <c r="J87" s="241"/>
      <c r="K87" s="172"/>
      <c r="L87" s="94"/>
      <c r="M87" s="94"/>
      <c r="N87" s="241"/>
      <c r="O87" s="94"/>
      <c r="P87" s="94"/>
      <c r="Q87" s="94"/>
      <c r="R87" s="172"/>
      <c r="S87" s="172"/>
      <c r="T87" s="94"/>
      <c r="U87" s="94"/>
      <c r="V87" s="166"/>
      <c r="W87" s="172"/>
      <c r="X87" s="94"/>
    </row>
    <row r="88" spans="1:24" x14ac:dyDescent="0.2">
      <c r="A88" s="166"/>
      <c r="B88" s="241"/>
      <c r="C88" s="172"/>
      <c r="D88" s="94"/>
      <c r="E88" s="94"/>
      <c r="F88" s="241"/>
      <c r="G88" s="172"/>
      <c r="H88" s="94"/>
      <c r="I88" s="94"/>
      <c r="J88" s="241"/>
      <c r="K88" s="172"/>
      <c r="L88" s="94"/>
      <c r="M88" s="94"/>
      <c r="N88" s="241"/>
      <c r="O88" s="94"/>
      <c r="P88" s="94"/>
      <c r="Q88" s="94"/>
      <c r="R88" s="172"/>
      <c r="S88" s="172"/>
      <c r="T88" s="94"/>
      <c r="U88" s="94"/>
      <c r="V88" s="166"/>
      <c r="W88" s="172"/>
      <c r="X88" s="94"/>
    </row>
    <row r="89" spans="1:24" x14ac:dyDescent="0.2">
      <c r="A89" s="166"/>
      <c r="B89" s="241"/>
      <c r="C89" s="172"/>
      <c r="D89" s="94"/>
      <c r="E89" s="94"/>
      <c r="F89" s="241"/>
      <c r="G89" s="172"/>
      <c r="H89" s="94"/>
      <c r="I89" s="94"/>
      <c r="J89" s="241"/>
      <c r="K89" s="172"/>
      <c r="L89" s="94"/>
      <c r="M89" s="94"/>
      <c r="N89" s="241"/>
      <c r="O89" s="94"/>
      <c r="P89" s="94"/>
      <c r="Q89" s="94"/>
      <c r="R89" s="172"/>
      <c r="S89" s="172"/>
      <c r="T89" s="94"/>
      <c r="U89" s="94"/>
      <c r="V89" s="166"/>
      <c r="W89" s="172"/>
      <c r="X89" s="94"/>
    </row>
    <row r="90" spans="1:24" x14ac:dyDescent="0.2">
      <c r="A90" s="169"/>
      <c r="B90" s="241"/>
      <c r="C90" s="172"/>
      <c r="D90" s="94"/>
      <c r="E90" s="94"/>
      <c r="F90" s="241"/>
      <c r="G90" s="172"/>
      <c r="H90" s="94"/>
      <c r="I90" s="94"/>
      <c r="J90" s="241"/>
      <c r="K90" s="172"/>
      <c r="L90" s="94"/>
      <c r="M90" s="94"/>
      <c r="N90" s="241"/>
      <c r="O90" s="94"/>
      <c r="P90" s="94"/>
      <c r="Q90" s="94"/>
      <c r="R90" s="172"/>
      <c r="S90" s="172"/>
      <c r="T90" s="94"/>
      <c r="U90" s="94"/>
      <c r="V90" s="169"/>
      <c r="W90" s="172"/>
      <c r="X90" s="94"/>
    </row>
    <row r="91" spans="1:24" x14ac:dyDescent="0.2">
      <c r="A91" s="166"/>
      <c r="B91" s="241"/>
      <c r="C91" s="172"/>
      <c r="D91" s="94"/>
      <c r="E91" s="94"/>
      <c r="F91" s="241"/>
      <c r="G91" s="172"/>
      <c r="H91" s="94"/>
      <c r="I91" s="94"/>
      <c r="J91" s="241"/>
      <c r="K91" s="172"/>
      <c r="L91" s="94"/>
      <c r="M91" s="94"/>
      <c r="N91" s="241"/>
      <c r="O91" s="94"/>
      <c r="P91" s="94"/>
      <c r="Q91" s="94"/>
      <c r="R91" s="172"/>
      <c r="S91" s="172"/>
      <c r="T91" s="94"/>
      <c r="U91" s="94"/>
      <c r="V91" s="166"/>
      <c r="W91" s="172"/>
      <c r="X91" s="94"/>
    </row>
    <row r="92" spans="1:24" x14ac:dyDescent="0.2">
      <c r="A92" s="166"/>
      <c r="B92" s="241"/>
      <c r="C92" s="172"/>
      <c r="D92" s="94"/>
      <c r="E92" s="94"/>
      <c r="F92" s="241"/>
      <c r="G92" s="172"/>
      <c r="H92" s="94"/>
      <c r="I92" s="94"/>
      <c r="J92" s="241"/>
      <c r="K92" s="172"/>
      <c r="L92" s="94"/>
      <c r="M92" s="94"/>
      <c r="N92" s="241"/>
      <c r="O92" s="94"/>
      <c r="P92" s="94"/>
      <c r="Q92" s="94"/>
      <c r="R92" s="172"/>
      <c r="S92" s="172"/>
      <c r="T92" s="94"/>
      <c r="U92" s="94"/>
      <c r="V92" s="166"/>
      <c r="W92" s="172"/>
      <c r="X92" s="94"/>
    </row>
    <row r="93" spans="1:24" x14ac:dyDescent="0.2">
      <c r="A93" s="166"/>
      <c r="B93" s="241"/>
      <c r="C93" s="172"/>
      <c r="D93" s="94"/>
      <c r="E93" s="94"/>
      <c r="F93" s="241"/>
      <c r="G93" s="172"/>
      <c r="H93" s="94"/>
      <c r="I93" s="94"/>
      <c r="J93" s="241"/>
      <c r="K93" s="172"/>
      <c r="L93" s="94"/>
      <c r="M93" s="94"/>
      <c r="N93" s="241"/>
      <c r="O93" s="94"/>
      <c r="P93" s="94"/>
      <c r="Q93" s="94"/>
      <c r="R93" s="172"/>
      <c r="S93" s="172"/>
      <c r="T93" s="94"/>
      <c r="U93" s="94"/>
      <c r="V93" s="166"/>
      <c r="W93" s="172"/>
      <c r="X93" s="94"/>
    </row>
    <row r="94" spans="1:24" x14ac:dyDescent="0.2">
      <c r="A94" s="166"/>
      <c r="B94" s="241"/>
      <c r="C94" s="172"/>
      <c r="D94" s="94"/>
      <c r="E94" s="94"/>
      <c r="F94" s="241"/>
      <c r="G94" s="172"/>
      <c r="H94" s="94"/>
      <c r="I94" s="94"/>
      <c r="J94" s="241"/>
      <c r="K94" s="172"/>
      <c r="L94" s="94"/>
      <c r="M94" s="94"/>
      <c r="N94" s="241"/>
      <c r="O94" s="94"/>
      <c r="P94" s="94"/>
      <c r="Q94" s="94"/>
      <c r="R94" s="172"/>
      <c r="S94" s="172"/>
      <c r="T94" s="94"/>
      <c r="U94" s="94"/>
      <c r="V94" s="166"/>
      <c r="W94" s="172"/>
      <c r="X94" s="94"/>
    </row>
    <row r="95" spans="1:24" x14ac:dyDescent="0.2">
      <c r="A95" s="166"/>
      <c r="B95" s="241"/>
      <c r="C95" s="172"/>
      <c r="D95" s="94"/>
      <c r="E95" s="94"/>
      <c r="F95" s="241"/>
      <c r="G95" s="172"/>
      <c r="H95" s="94"/>
      <c r="I95" s="94"/>
      <c r="J95" s="241"/>
      <c r="K95" s="172"/>
      <c r="L95" s="94"/>
      <c r="M95" s="94"/>
      <c r="N95" s="241"/>
      <c r="O95" s="94"/>
      <c r="P95" s="94"/>
      <c r="Q95" s="94"/>
      <c r="R95" s="172"/>
      <c r="S95" s="172"/>
      <c r="T95" s="94"/>
      <c r="U95" s="94"/>
      <c r="V95" s="166"/>
      <c r="W95" s="172"/>
      <c r="X95" s="94"/>
    </row>
    <row r="96" spans="1:24" x14ac:dyDescent="0.2">
      <c r="A96" s="166"/>
      <c r="B96" s="241"/>
      <c r="C96" s="172"/>
      <c r="D96" s="94"/>
      <c r="E96" s="94"/>
      <c r="F96" s="241"/>
      <c r="G96" s="172"/>
      <c r="H96" s="94"/>
      <c r="I96" s="94"/>
      <c r="J96" s="241"/>
      <c r="K96" s="172"/>
      <c r="L96" s="94"/>
      <c r="M96" s="94"/>
      <c r="N96" s="241"/>
      <c r="O96" s="94"/>
      <c r="P96" s="94"/>
      <c r="Q96" s="94"/>
      <c r="R96" s="172"/>
      <c r="S96" s="172"/>
      <c r="T96" s="94"/>
      <c r="U96" s="94"/>
      <c r="V96" s="166"/>
      <c r="W96" s="172"/>
      <c r="X96" s="94"/>
    </row>
    <row r="97" spans="1:24" x14ac:dyDescent="0.2">
      <c r="A97" s="166"/>
      <c r="B97" s="241"/>
      <c r="C97" s="172"/>
      <c r="D97" s="94"/>
      <c r="E97" s="94"/>
      <c r="F97" s="241"/>
      <c r="G97" s="172"/>
      <c r="H97" s="94"/>
      <c r="I97" s="94"/>
      <c r="J97" s="241"/>
      <c r="K97" s="172"/>
      <c r="L97" s="94"/>
      <c r="M97" s="94"/>
      <c r="N97" s="241"/>
      <c r="O97" s="94"/>
      <c r="P97" s="94"/>
      <c r="Q97" s="94"/>
      <c r="R97" s="172"/>
      <c r="S97" s="172"/>
      <c r="T97" s="94"/>
      <c r="U97" s="94"/>
      <c r="V97" s="166"/>
      <c r="W97" s="172"/>
      <c r="X97" s="94"/>
    </row>
    <row r="98" spans="1:24" x14ac:dyDescent="0.2">
      <c r="A98" s="166"/>
      <c r="B98" s="241"/>
      <c r="C98" s="172"/>
      <c r="D98" s="94"/>
      <c r="E98" s="94"/>
      <c r="F98" s="241"/>
      <c r="G98" s="172"/>
      <c r="H98" s="94"/>
      <c r="I98" s="94"/>
      <c r="J98" s="241"/>
      <c r="K98" s="172"/>
      <c r="L98" s="94"/>
      <c r="M98" s="94"/>
      <c r="N98" s="241"/>
      <c r="O98" s="94"/>
      <c r="P98" s="94"/>
      <c r="Q98" s="94"/>
      <c r="R98" s="172"/>
      <c r="S98" s="172"/>
      <c r="T98" s="94"/>
      <c r="U98" s="94"/>
      <c r="V98" s="166"/>
      <c r="W98" s="172"/>
      <c r="X98" s="94"/>
    </row>
    <row r="99" spans="1:24" x14ac:dyDescent="0.2">
      <c r="A99" s="166"/>
      <c r="B99" s="241"/>
      <c r="C99" s="172"/>
      <c r="D99" s="94"/>
      <c r="E99" s="94"/>
      <c r="F99" s="241"/>
      <c r="G99" s="172"/>
      <c r="H99" s="94"/>
      <c r="I99" s="94"/>
      <c r="J99" s="241"/>
      <c r="K99" s="172"/>
      <c r="L99" s="94"/>
      <c r="M99" s="94"/>
      <c r="N99" s="241"/>
      <c r="O99" s="94"/>
      <c r="P99" s="94"/>
      <c r="Q99" s="94"/>
      <c r="R99" s="172"/>
      <c r="S99" s="172"/>
      <c r="T99" s="94"/>
      <c r="U99" s="94"/>
      <c r="V99" s="166"/>
      <c r="W99" s="172"/>
      <c r="X99" s="94"/>
    </row>
    <row r="100" spans="1:24" x14ac:dyDescent="0.2">
      <c r="A100" s="166"/>
      <c r="B100" s="241"/>
      <c r="C100" s="172"/>
      <c r="D100" s="242"/>
      <c r="E100" s="242"/>
      <c r="F100" s="241"/>
      <c r="G100" s="172"/>
      <c r="H100" s="242"/>
      <c r="I100" s="242"/>
      <c r="J100" s="241"/>
      <c r="K100" s="172"/>
      <c r="L100" s="242"/>
      <c r="M100" s="242"/>
      <c r="N100" s="241"/>
      <c r="O100" s="94"/>
      <c r="P100" s="242"/>
      <c r="Q100" s="242"/>
      <c r="R100" s="172"/>
      <c r="S100" s="172"/>
      <c r="T100" s="242"/>
      <c r="U100" s="242"/>
      <c r="V100" s="166"/>
      <c r="W100" s="172"/>
      <c r="X100" s="94"/>
    </row>
    <row r="101" spans="1:24" x14ac:dyDescent="0.2">
      <c r="A101" s="166"/>
      <c r="B101" s="241"/>
      <c r="C101" s="172"/>
      <c r="D101" s="154"/>
      <c r="E101" s="154"/>
      <c r="F101" s="241"/>
      <c r="G101" s="172"/>
      <c r="H101" s="154"/>
      <c r="I101" s="154"/>
      <c r="J101" s="241"/>
      <c r="K101" s="172"/>
      <c r="L101" s="154"/>
      <c r="M101" s="154"/>
      <c r="N101" s="241"/>
      <c r="O101" s="94"/>
      <c r="P101" s="154"/>
      <c r="Q101" s="154"/>
      <c r="R101" s="172"/>
      <c r="S101" s="172"/>
      <c r="T101" s="154"/>
      <c r="U101" s="154"/>
      <c r="V101" s="166"/>
      <c r="W101" s="172"/>
      <c r="X101" s="94"/>
    </row>
    <row r="102" spans="1:24" x14ac:dyDescent="0.2">
      <c r="A102" s="166"/>
      <c r="B102" s="241"/>
      <c r="C102" s="172"/>
      <c r="D102" s="94"/>
      <c r="E102" s="94"/>
      <c r="F102" s="241"/>
      <c r="G102" s="172"/>
      <c r="H102" s="94"/>
      <c r="I102" s="94"/>
      <c r="J102" s="241"/>
      <c r="K102" s="172"/>
      <c r="L102" s="94"/>
      <c r="M102" s="94"/>
      <c r="N102" s="241"/>
      <c r="O102" s="94"/>
      <c r="P102" s="94"/>
      <c r="Q102" s="94"/>
      <c r="R102" s="172"/>
      <c r="S102" s="172"/>
      <c r="T102" s="94"/>
      <c r="U102" s="94"/>
      <c r="V102" s="166"/>
      <c r="W102" s="172"/>
      <c r="X102" s="94"/>
    </row>
    <row r="103" spans="1:24" x14ac:dyDescent="0.2">
      <c r="A103" s="166"/>
      <c r="B103" s="241"/>
      <c r="C103" s="172"/>
      <c r="D103" s="94"/>
      <c r="E103" s="94"/>
      <c r="F103" s="241"/>
      <c r="G103" s="172"/>
      <c r="H103" s="94"/>
      <c r="I103" s="94"/>
      <c r="J103" s="241"/>
      <c r="K103" s="172"/>
      <c r="L103" s="94"/>
      <c r="M103" s="94"/>
      <c r="N103" s="241"/>
      <c r="O103" s="94"/>
      <c r="P103" s="94"/>
      <c r="Q103" s="94"/>
      <c r="R103" s="172"/>
      <c r="S103" s="172"/>
      <c r="T103" s="94"/>
      <c r="U103" s="94"/>
      <c r="V103" s="166"/>
      <c r="W103" s="172"/>
      <c r="X103" s="94"/>
    </row>
    <row r="104" spans="1:24" x14ac:dyDescent="0.2">
      <c r="A104" s="166"/>
      <c r="B104" s="241"/>
      <c r="C104" s="172"/>
      <c r="D104" s="94"/>
      <c r="E104" s="94"/>
      <c r="F104" s="241"/>
      <c r="G104" s="172"/>
      <c r="H104" s="94"/>
      <c r="I104" s="94"/>
      <c r="J104" s="241"/>
      <c r="K104" s="172"/>
      <c r="L104" s="94"/>
      <c r="M104" s="94"/>
      <c r="N104" s="241"/>
      <c r="O104" s="94"/>
      <c r="P104" s="94"/>
      <c r="Q104" s="94"/>
      <c r="R104" s="172"/>
      <c r="S104" s="172"/>
      <c r="T104" s="94"/>
      <c r="U104" s="94"/>
      <c r="V104" s="166"/>
      <c r="W104" s="172"/>
      <c r="X104" s="94"/>
    </row>
    <row r="105" spans="1:24" x14ac:dyDescent="0.2">
      <c r="A105" s="166"/>
      <c r="B105" s="241"/>
      <c r="C105" s="172"/>
      <c r="D105" s="94"/>
      <c r="E105" s="94"/>
      <c r="F105" s="241"/>
      <c r="G105" s="172"/>
      <c r="H105" s="94"/>
      <c r="I105" s="94"/>
      <c r="J105" s="241"/>
      <c r="K105" s="172"/>
      <c r="L105" s="94"/>
      <c r="M105" s="94"/>
      <c r="N105" s="241"/>
      <c r="O105" s="94"/>
      <c r="P105" s="94"/>
      <c r="Q105" s="94"/>
      <c r="R105" s="172"/>
      <c r="S105" s="172"/>
      <c r="T105" s="94"/>
      <c r="U105" s="94"/>
      <c r="V105" s="166"/>
      <c r="W105" s="172"/>
      <c r="X105" s="94"/>
    </row>
    <row r="106" spans="1:24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</row>
    <row r="107" spans="1:24" x14ac:dyDescent="0.2">
      <c r="A107" s="94"/>
      <c r="B107" s="94"/>
      <c r="C107" s="88"/>
      <c r="D107" s="94"/>
      <c r="E107" s="154"/>
      <c r="F107" s="94"/>
      <c r="G107" s="88"/>
      <c r="H107" s="94"/>
      <c r="I107" s="154"/>
      <c r="J107" s="94"/>
      <c r="K107" s="88"/>
      <c r="L107" s="94"/>
      <c r="M107" s="154"/>
      <c r="N107" s="94"/>
      <c r="O107" s="88"/>
      <c r="P107" s="94"/>
      <c r="Q107" s="154"/>
      <c r="R107" s="94"/>
      <c r="S107" s="88"/>
      <c r="T107" s="94"/>
      <c r="U107" s="154"/>
      <c r="V107" s="94"/>
      <c r="W107" s="94"/>
      <c r="X107" s="94"/>
    </row>
    <row r="108" spans="1:24" x14ac:dyDescent="0.2">
      <c r="A108" s="166"/>
      <c r="B108" s="94"/>
      <c r="C108" s="166"/>
      <c r="D108" s="166"/>
      <c r="E108" s="166"/>
      <c r="F108" s="94"/>
      <c r="G108" s="166"/>
      <c r="H108" s="166"/>
      <c r="I108" s="166"/>
      <c r="J108" s="94"/>
      <c r="K108" s="166"/>
      <c r="L108" s="166"/>
      <c r="M108" s="166"/>
      <c r="N108" s="94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</row>
    <row r="109" spans="1:24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</row>
  </sheetData>
  <mergeCells count="5">
    <mergeCell ref="G68:H68"/>
    <mergeCell ref="W8:X8"/>
    <mergeCell ref="W9:X9"/>
    <mergeCell ref="A6:A14"/>
    <mergeCell ref="V6:V14"/>
  </mergeCells>
  <phoneticPr fontId="14" type="noConversion"/>
  <pageMargins left="0.39370078740157483" right="0.19685039370078741" top="0.19685039370078741" bottom="0.19685039370078741" header="0" footer="0"/>
  <pageSetup paperSize="9"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K140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82" customWidth="1"/>
    <col min="2" max="3" width="9.85546875" style="82" customWidth="1"/>
    <col min="4" max="5" width="5.85546875" style="82" customWidth="1"/>
    <col min="6" max="7" width="9.85546875" style="82" customWidth="1"/>
    <col min="8" max="9" width="5.85546875" style="82" customWidth="1"/>
    <col min="10" max="11" width="9.85546875" style="82" customWidth="1"/>
    <col min="12" max="13" width="5.85546875" style="82" customWidth="1"/>
    <col min="14" max="15" width="9.85546875" style="82" customWidth="1"/>
    <col min="16" max="17" width="5.85546875" style="82" customWidth="1"/>
    <col min="18" max="19" width="9.85546875" style="82" customWidth="1"/>
    <col min="20" max="21" width="5.85546875" style="82" customWidth="1"/>
    <col min="22" max="22" width="5.7109375" style="82" customWidth="1"/>
    <col min="23" max="24" width="9.85546875" style="82" customWidth="1"/>
    <col min="25" max="25" width="10" style="82" customWidth="1"/>
    <col min="26" max="26" width="5.7109375" style="82" customWidth="1"/>
    <col min="27" max="27" width="8.5703125" style="82" customWidth="1"/>
    <col min="28" max="28" width="7.7109375" style="82" customWidth="1"/>
    <col min="29" max="29" width="7.28515625" style="82" customWidth="1"/>
    <col min="30" max="30" width="6.5703125" style="82" customWidth="1"/>
    <col min="31" max="31" width="8.5703125" style="82" customWidth="1"/>
    <col min="32" max="32" width="8" style="82" customWidth="1"/>
    <col min="33" max="34" width="6.140625" style="82" customWidth="1"/>
    <col min="35" max="35" width="8.140625" style="82" customWidth="1"/>
    <col min="36" max="36" width="7.7109375" style="82" customWidth="1"/>
    <col min="37" max="38" width="7.140625" style="82" customWidth="1"/>
    <col min="39" max="39" width="7.7109375" style="82" customWidth="1"/>
    <col min="40" max="42" width="7.140625" style="82" customWidth="1"/>
    <col min="43" max="43" width="8.28515625" style="82" customWidth="1"/>
    <col min="44" max="44" width="7.7109375" style="82" customWidth="1"/>
    <col min="45" max="46" width="7.140625" style="82" customWidth="1"/>
    <col min="47" max="47" width="8.140625" style="82" customWidth="1"/>
    <col min="48" max="48" width="12.85546875" style="82" customWidth="1"/>
    <col min="49" max="49" width="12" style="82" customWidth="1"/>
    <col min="50" max="50" width="9.140625" style="82"/>
    <col min="51" max="51" width="11.28515625" style="82" customWidth="1"/>
    <col min="52" max="52" width="12.140625" style="82" customWidth="1"/>
    <col min="53" max="16384" width="9.140625" style="82"/>
  </cols>
  <sheetData>
    <row r="1" spans="1:24" s="76" customFormat="1" x14ac:dyDescent="0.2">
      <c r="B1" s="76">
        <v>77</v>
      </c>
      <c r="C1" s="76">
        <v>78</v>
      </c>
    </row>
    <row r="2" spans="1:24" ht="18.75" x14ac:dyDescent="0.3">
      <c r="A2" s="77" t="s">
        <v>20</v>
      </c>
      <c r="B2" s="77"/>
      <c r="C2" s="77"/>
      <c r="D2" s="77"/>
      <c r="E2" s="77"/>
      <c r="F2" s="78"/>
      <c r="G2" s="79" t="str">
        <f>CONCATENATE(TEXT(Данные!$B$1,"ДД ММММ ГГГГ"), "   г.")</f>
        <v>15 Декабрь 2021   г.</v>
      </c>
      <c r="H2" s="78"/>
      <c r="I2" s="87"/>
      <c r="K2" s="83" t="s">
        <v>25</v>
      </c>
      <c r="L2" s="84"/>
      <c r="M2" s="85"/>
      <c r="N2" s="85"/>
      <c r="R2" s="77" t="s">
        <v>22</v>
      </c>
      <c r="S2" s="86" t="s">
        <v>170</v>
      </c>
      <c r="T2" s="78"/>
      <c r="U2" s="78"/>
      <c r="V2" s="78"/>
      <c r="W2" s="78"/>
      <c r="X2" s="78"/>
    </row>
    <row r="3" spans="1:24" x14ac:dyDescent="0.2">
      <c r="F3" s="91" t="s">
        <v>21</v>
      </c>
      <c r="U3" s="91" t="s">
        <v>23</v>
      </c>
    </row>
    <row r="4" spans="1:24" ht="19.5" x14ac:dyDescent="0.35">
      <c r="A4" s="82" t="s">
        <v>16</v>
      </c>
      <c r="B4" s="78"/>
      <c r="C4" s="92" t="s">
        <v>58</v>
      </c>
      <c r="D4" s="78"/>
      <c r="E4" s="78"/>
      <c r="F4" s="78"/>
      <c r="G4" s="78"/>
      <c r="H4" s="78"/>
      <c r="I4" s="78"/>
      <c r="K4" s="77" t="s">
        <v>24</v>
      </c>
      <c r="N4" s="78"/>
      <c r="O4" s="93">
        <v>10</v>
      </c>
      <c r="P4" s="78"/>
      <c r="Q4" s="77" t="s">
        <v>26</v>
      </c>
    </row>
    <row r="5" spans="1:24" ht="13.5" thickBot="1" x14ac:dyDescent="0.25">
      <c r="B5" s="91" t="s">
        <v>19</v>
      </c>
      <c r="K5" s="77"/>
      <c r="L5" s="77"/>
      <c r="N5" s="94"/>
      <c r="O5" s="88"/>
      <c r="P5" s="94"/>
    </row>
    <row r="6" spans="1:24" x14ac:dyDescent="0.2">
      <c r="A6" s="373" t="s">
        <v>88</v>
      </c>
      <c r="B6" s="95" t="s">
        <v>17</v>
      </c>
      <c r="C6" s="96"/>
      <c r="D6" s="232">
        <v>4</v>
      </c>
      <c r="E6" s="98"/>
      <c r="F6" s="95" t="s">
        <v>17</v>
      </c>
      <c r="G6" s="96"/>
      <c r="H6" s="232" t="s">
        <v>2</v>
      </c>
      <c r="I6" s="98"/>
      <c r="J6" s="95" t="s">
        <v>17</v>
      </c>
      <c r="K6" s="96"/>
      <c r="L6" s="232" t="s">
        <v>2</v>
      </c>
      <c r="M6" s="98"/>
      <c r="N6" s="95" t="s">
        <v>17</v>
      </c>
      <c r="O6" s="96"/>
      <c r="P6" s="232" t="s">
        <v>2</v>
      </c>
      <c r="Q6" s="98"/>
      <c r="R6" s="95" t="s">
        <v>17</v>
      </c>
      <c r="S6" s="96"/>
      <c r="T6" s="232" t="s">
        <v>2</v>
      </c>
      <c r="U6" s="232"/>
      <c r="V6" s="373" t="s">
        <v>88</v>
      </c>
      <c r="W6" s="96" t="s">
        <v>2</v>
      </c>
      <c r="X6" s="99"/>
    </row>
    <row r="7" spans="1:24" x14ac:dyDescent="0.2">
      <c r="A7" s="374"/>
      <c r="B7" s="100" t="s">
        <v>18</v>
      </c>
      <c r="C7" s="94"/>
      <c r="D7" s="94"/>
      <c r="E7" s="101"/>
      <c r="F7" s="100" t="s">
        <v>18</v>
      </c>
      <c r="G7" s="94"/>
      <c r="H7" s="94"/>
      <c r="I7" s="101"/>
      <c r="J7" s="100" t="s">
        <v>18</v>
      </c>
      <c r="K7" s="94"/>
      <c r="L7" s="94"/>
      <c r="M7" s="101"/>
      <c r="N7" s="100" t="s">
        <v>18</v>
      </c>
      <c r="O7" s="94"/>
      <c r="P7" s="94"/>
      <c r="Q7" s="101"/>
      <c r="R7" s="100" t="s">
        <v>18</v>
      </c>
      <c r="S7" s="94"/>
      <c r="T7" s="94"/>
      <c r="U7" s="94"/>
      <c r="V7" s="374"/>
      <c r="W7" s="94"/>
      <c r="X7" s="101"/>
    </row>
    <row r="8" spans="1:24" x14ac:dyDescent="0.2">
      <c r="A8" s="374"/>
      <c r="B8" s="102"/>
      <c r="C8" s="78"/>
      <c r="D8" s="78" t="s">
        <v>80</v>
      </c>
      <c r="E8" s="103"/>
      <c r="F8" s="102"/>
      <c r="G8" s="78"/>
      <c r="H8" s="78"/>
      <c r="I8" s="103"/>
      <c r="J8" s="102"/>
      <c r="K8" s="78"/>
      <c r="L8" s="78"/>
      <c r="M8" s="103"/>
      <c r="N8" s="102"/>
      <c r="O8" s="78"/>
      <c r="P8" s="78"/>
      <c r="Q8" s="103"/>
      <c r="R8" s="102"/>
      <c r="S8" s="78"/>
      <c r="T8" s="78"/>
      <c r="U8" s="78"/>
      <c r="V8" s="374"/>
      <c r="W8" s="375" t="s">
        <v>64</v>
      </c>
      <c r="X8" s="376"/>
    </row>
    <row r="9" spans="1:24" x14ac:dyDescent="0.2">
      <c r="A9" s="374"/>
      <c r="B9" s="104" t="s">
        <v>15</v>
      </c>
      <c r="C9" s="105" t="s">
        <v>39</v>
      </c>
      <c r="D9" s="105"/>
      <c r="E9" s="106"/>
      <c r="F9" s="104" t="s">
        <v>15</v>
      </c>
      <c r="G9" s="105" t="s">
        <v>2</v>
      </c>
      <c r="H9" s="105"/>
      <c r="I9" s="106"/>
      <c r="J9" s="104" t="s">
        <v>15</v>
      </c>
      <c r="K9" s="105" t="s">
        <v>2</v>
      </c>
      <c r="L9" s="105"/>
      <c r="M9" s="106"/>
      <c r="N9" s="104" t="s">
        <v>15</v>
      </c>
      <c r="O9" s="105" t="s">
        <v>2</v>
      </c>
      <c r="P9" s="105"/>
      <c r="Q9" s="106"/>
      <c r="R9" s="104" t="s">
        <v>15</v>
      </c>
      <c r="S9" s="105" t="s">
        <v>2</v>
      </c>
      <c r="T9" s="105"/>
      <c r="U9" s="105"/>
      <c r="V9" s="374"/>
      <c r="W9" s="375" t="s">
        <v>65</v>
      </c>
      <c r="X9" s="376"/>
    </row>
    <row r="10" spans="1:24" x14ac:dyDescent="0.2">
      <c r="A10" s="374"/>
      <c r="B10" s="102" t="s">
        <v>14</v>
      </c>
      <c r="C10" s="78"/>
      <c r="D10" s="105">
        <v>1000</v>
      </c>
      <c r="E10" s="278">
        <f>D10</f>
        <v>1000</v>
      </c>
      <c r="F10" s="102" t="s">
        <v>14</v>
      </c>
      <c r="G10" s="78"/>
      <c r="H10" s="105">
        <v>0</v>
      </c>
      <c r="I10" s="278">
        <v>2000</v>
      </c>
      <c r="J10" s="102" t="s">
        <v>14</v>
      </c>
      <c r="K10" s="78"/>
      <c r="L10" s="105">
        <v>0</v>
      </c>
      <c r="M10" s="278">
        <v>2000</v>
      </c>
      <c r="N10" s="102" t="s">
        <v>14</v>
      </c>
      <c r="O10" s="78"/>
      <c r="P10" s="105">
        <v>0</v>
      </c>
      <c r="Q10" s="278">
        <v>2000</v>
      </c>
      <c r="R10" s="102" t="s">
        <v>14</v>
      </c>
      <c r="S10" s="78"/>
      <c r="T10" s="105">
        <v>0</v>
      </c>
      <c r="U10" s="279">
        <v>1000</v>
      </c>
      <c r="V10" s="374"/>
      <c r="W10" s="94" t="s">
        <v>2</v>
      </c>
      <c r="X10" s="280"/>
    </row>
    <row r="11" spans="1:24" x14ac:dyDescent="0.2">
      <c r="A11" s="374"/>
      <c r="B11" s="104" t="s">
        <v>7</v>
      </c>
      <c r="C11" s="110"/>
      <c r="D11" s="111" t="s">
        <v>9</v>
      </c>
      <c r="E11" s="112"/>
      <c r="F11" s="104" t="s">
        <v>7</v>
      </c>
      <c r="G11" s="110"/>
      <c r="H11" s="111" t="s">
        <v>9</v>
      </c>
      <c r="I11" s="112"/>
      <c r="J11" s="104" t="s">
        <v>7</v>
      </c>
      <c r="K11" s="110"/>
      <c r="L11" s="111" t="s">
        <v>9</v>
      </c>
      <c r="M11" s="112"/>
      <c r="N11" s="104" t="s">
        <v>7</v>
      </c>
      <c r="O11" s="110"/>
      <c r="P11" s="111" t="s">
        <v>9</v>
      </c>
      <c r="Q11" s="112"/>
      <c r="R11" s="104" t="s">
        <v>7</v>
      </c>
      <c r="S11" s="110"/>
      <c r="T11" s="111" t="s">
        <v>9</v>
      </c>
      <c r="U11" s="233"/>
      <c r="V11" s="374"/>
      <c r="W11" s="94" t="s">
        <v>2</v>
      </c>
      <c r="X11" s="101"/>
    </row>
    <row r="12" spans="1:24" ht="13.5" thickBot="1" x14ac:dyDescent="0.25">
      <c r="A12" s="374"/>
      <c r="B12" s="102" t="s">
        <v>8</v>
      </c>
      <c r="C12" s="113"/>
      <c r="D12" s="114"/>
      <c r="E12" s="103"/>
      <c r="F12" s="102" t="s">
        <v>8</v>
      </c>
      <c r="G12" s="113"/>
      <c r="H12" s="114"/>
      <c r="I12" s="103"/>
      <c r="J12" s="102" t="s">
        <v>8</v>
      </c>
      <c r="K12" s="113"/>
      <c r="L12" s="114"/>
      <c r="M12" s="103"/>
      <c r="N12" s="102" t="s">
        <v>8</v>
      </c>
      <c r="O12" s="113"/>
      <c r="P12" s="114"/>
      <c r="Q12" s="103"/>
      <c r="R12" s="102" t="s">
        <v>8</v>
      </c>
      <c r="S12" s="113"/>
      <c r="T12" s="114"/>
      <c r="U12" s="78"/>
      <c r="V12" s="374"/>
      <c r="W12" s="234"/>
      <c r="X12" s="115"/>
    </row>
    <row r="13" spans="1:24" x14ac:dyDescent="0.2">
      <c r="A13" s="374"/>
      <c r="B13" s="116" t="s">
        <v>3</v>
      </c>
      <c r="C13" s="117" t="s">
        <v>5</v>
      </c>
      <c r="D13" s="117" t="s">
        <v>10</v>
      </c>
      <c r="E13" s="118" t="s">
        <v>12</v>
      </c>
      <c r="F13" s="116" t="s">
        <v>3</v>
      </c>
      <c r="G13" s="117" t="s">
        <v>5</v>
      </c>
      <c r="H13" s="117" t="s">
        <v>10</v>
      </c>
      <c r="I13" s="118" t="s">
        <v>12</v>
      </c>
      <c r="J13" s="116" t="s">
        <v>3</v>
      </c>
      <c r="K13" s="117" t="s">
        <v>5</v>
      </c>
      <c r="L13" s="117" t="s">
        <v>10</v>
      </c>
      <c r="M13" s="118" t="s">
        <v>12</v>
      </c>
      <c r="N13" s="116" t="s">
        <v>3</v>
      </c>
      <c r="O13" s="117" t="s">
        <v>5</v>
      </c>
      <c r="P13" s="117" t="s">
        <v>10</v>
      </c>
      <c r="Q13" s="118" t="s">
        <v>12</v>
      </c>
      <c r="R13" s="116" t="s">
        <v>3</v>
      </c>
      <c r="S13" s="117" t="s">
        <v>5</v>
      </c>
      <c r="T13" s="117" t="s">
        <v>10</v>
      </c>
      <c r="U13" s="235" t="s">
        <v>12</v>
      </c>
      <c r="V13" s="374"/>
      <c r="W13" s="236" t="s">
        <v>10</v>
      </c>
      <c r="X13" s="123" t="s">
        <v>12</v>
      </c>
    </row>
    <row r="14" spans="1:24" ht="13.5" thickBot="1" x14ac:dyDescent="0.25">
      <c r="A14" s="374"/>
      <c r="B14" s="122" t="s">
        <v>4</v>
      </c>
      <c r="C14" s="237" t="s">
        <v>6</v>
      </c>
      <c r="D14" s="237" t="s">
        <v>11</v>
      </c>
      <c r="E14" s="123" t="s">
        <v>13</v>
      </c>
      <c r="F14" s="122" t="s">
        <v>4</v>
      </c>
      <c r="G14" s="237" t="s">
        <v>6</v>
      </c>
      <c r="H14" s="237" t="s">
        <v>11</v>
      </c>
      <c r="I14" s="123" t="s">
        <v>13</v>
      </c>
      <c r="J14" s="122" t="s">
        <v>4</v>
      </c>
      <c r="K14" s="237" t="s">
        <v>6</v>
      </c>
      <c r="L14" s="237" t="s">
        <v>11</v>
      </c>
      <c r="M14" s="123" t="s">
        <v>13</v>
      </c>
      <c r="N14" s="122" t="s">
        <v>4</v>
      </c>
      <c r="O14" s="237" t="s">
        <v>6</v>
      </c>
      <c r="P14" s="237" t="s">
        <v>11</v>
      </c>
      <c r="Q14" s="123" t="s">
        <v>13</v>
      </c>
      <c r="R14" s="122" t="s">
        <v>4</v>
      </c>
      <c r="S14" s="237" t="s">
        <v>6</v>
      </c>
      <c r="T14" s="237" t="s">
        <v>11</v>
      </c>
      <c r="U14" s="238" t="s">
        <v>13</v>
      </c>
      <c r="V14" s="374"/>
      <c r="W14" s="236" t="s">
        <v>11</v>
      </c>
      <c r="X14" s="123" t="s">
        <v>13</v>
      </c>
    </row>
    <row r="15" spans="1:24" s="144" customFormat="1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1556.0547999999999</v>
      </c>
      <c r="C15" s="181">
        <f ca="1">INDIRECT(ADDRESS(Данные!$A7,C$1,1,1,"Данные"), 1)</f>
        <v>426.59930000000003</v>
      </c>
      <c r="D15" s="137"/>
      <c r="E15" s="137"/>
      <c r="F15" s="136"/>
      <c r="G15" s="136"/>
      <c r="H15" s="137" t="s">
        <v>2</v>
      </c>
      <c r="I15" s="137" t="s">
        <v>2</v>
      </c>
      <c r="J15" s="136"/>
      <c r="K15" s="136"/>
      <c r="L15" s="137" t="s">
        <v>2</v>
      </c>
      <c r="M15" s="137" t="s">
        <v>2</v>
      </c>
      <c r="N15" s="136"/>
      <c r="O15" s="137"/>
      <c r="P15" s="137" t="s">
        <v>2</v>
      </c>
      <c r="Q15" s="137" t="s">
        <v>2</v>
      </c>
      <c r="R15" s="136"/>
      <c r="S15" s="136"/>
      <c r="T15" s="137" t="s">
        <v>2</v>
      </c>
      <c r="U15" s="138" t="s">
        <v>2</v>
      </c>
      <c r="V15" s="141">
        <f ca="1">$A15</f>
        <v>44545</v>
      </c>
      <c r="W15" s="225" t="s">
        <v>2</v>
      </c>
      <c r="X15" s="140" t="s">
        <v>2</v>
      </c>
    </row>
    <row r="16" spans="1:24" s="144" customFormat="1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1556.268</v>
      </c>
      <c r="C16" s="350">
        <f ca="1">IF(INDIRECT(ADDRESS(Данные!$A8,C$1,1,1,"Данные"),1)=0,C15,INDIRECT(ADDRESS(Данные!$A8,C$1,1,1,"Данные"),1))</f>
        <v>426.64170000000001</v>
      </c>
      <c r="D16" s="176">
        <f ca="1">(B16-B15)*D$10 * (3 - Данные!$A8 + Данные!$A7)</f>
        <v>213.20000000014261</v>
      </c>
      <c r="E16" s="176">
        <f ca="1">(C16-C15)*D$10 * (3 - Данные!$A8 + Данные!$A7)</f>
        <v>42.399999999986449</v>
      </c>
      <c r="F16" s="148"/>
      <c r="G16" s="148"/>
      <c r="H16" s="147"/>
      <c r="I16" s="147"/>
      <c r="J16" s="148"/>
      <c r="K16" s="148"/>
      <c r="L16" s="147"/>
      <c r="M16" s="147"/>
      <c r="N16" s="148"/>
      <c r="O16" s="147"/>
      <c r="P16" s="147"/>
      <c r="Q16" s="147"/>
      <c r="R16" s="148"/>
      <c r="S16" s="148"/>
      <c r="T16" s="147"/>
      <c r="U16" s="304"/>
      <c r="V16" s="309">
        <f t="shared" ref="V16:V45" ca="1" si="0">$A16</f>
        <v>44545.041666666664</v>
      </c>
      <c r="W16" s="178">
        <f ca="1">D16+H16+L16+P16+T16</f>
        <v>213.20000000014261</v>
      </c>
      <c r="X16" s="228">
        <f ca="1">E16+I16+M16+Q16+U16</f>
        <v>42.399999999986449</v>
      </c>
    </row>
    <row r="17" spans="1:24" s="144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1556.4847</v>
      </c>
      <c r="C17" s="350">
        <f ca="1">IF(INDIRECT(ADDRESS(Данные!$A9,C$1,1,1,"Данные"),1)=0,C16,INDIRECT(ADDRESS(Данные!$A9,C$1,1,1,"Данные"),1))</f>
        <v>426.6841</v>
      </c>
      <c r="D17" s="176">
        <f ca="1">(B17-B16)*D$10 * (3 - Данные!$A9 + Данные!$A8)</f>
        <v>216.69999999994616</v>
      </c>
      <c r="E17" s="176">
        <f ca="1">(C17-C16)*D$10 * (3 - Данные!$A9 + Данные!$A8)</f>
        <v>42.399999999986449</v>
      </c>
      <c r="F17" s="148"/>
      <c r="G17" s="148"/>
      <c r="H17" s="147"/>
      <c r="I17" s="147"/>
      <c r="J17" s="148"/>
      <c r="K17" s="148"/>
      <c r="L17" s="147"/>
      <c r="M17" s="147"/>
      <c r="N17" s="148"/>
      <c r="O17" s="147"/>
      <c r="P17" s="147"/>
      <c r="Q17" s="147"/>
      <c r="R17" s="148"/>
      <c r="S17" s="148"/>
      <c r="T17" s="147"/>
      <c r="U17" s="304"/>
      <c r="V17" s="309">
        <f t="shared" ca="1" si="0"/>
        <v>44545.083333333336</v>
      </c>
      <c r="W17" s="178">
        <f t="shared" ref="W17:X43" ca="1" si="1">D17+H17+L17+P17+T17</f>
        <v>216.69999999994616</v>
      </c>
      <c r="X17" s="228">
        <f t="shared" ca="1" si="1"/>
        <v>42.399999999986449</v>
      </c>
    </row>
    <row r="18" spans="1:24" s="144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1556.6980000000001</v>
      </c>
      <c r="C18" s="350">
        <f ca="1">IF(INDIRECT(ADDRESS(Данные!$A10,C$1,1,1,"Данные"),1)=0,C17,INDIRECT(ADDRESS(Данные!$A10,C$1,1,1,"Данные"),1))</f>
        <v>426.72609999999997</v>
      </c>
      <c r="D18" s="176">
        <f ca="1">(B18-B17)*D$10 * (3 - Данные!$A10 + Данные!$A9)</f>
        <v>213.30000000011751</v>
      </c>
      <c r="E18" s="176">
        <f ca="1">(C18-C17)*D$10 * (3 - Данные!$A10 + Данные!$A9)</f>
        <v>41.99999999997317</v>
      </c>
      <c r="F18" s="148"/>
      <c r="G18" s="148"/>
      <c r="H18" s="147"/>
      <c r="I18" s="147"/>
      <c r="J18" s="148"/>
      <c r="K18" s="148"/>
      <c r="L18" s="147"/>
      <c r="M18" s="147"/>
      <c r="N18" s="148"/>
      <c r="O18" s="147"/>
      <c r="P18" s="147"/>
      <c r="Q18" s="147"/>
      <c r="R18" s="148"/>
      <c r="S18" s="148"/>
      <c r="T18" s="147"/>
      <c r="U18" s="304"/>
      <c r="V18" s="309">
        <f t="shared" ca="1" si="0"/>
        <v>44545.125</v>
      </c>
      <c r="W18" s="178">
        <f t="shared" ca="1" si="1"/>
        <v>213.30000000011751</v>
      </c>
      <c r="X18" s="228">
        <f t="shared" ca="1" si="1"/>
        <v>41.99999999997317</v>
      </c>
    </row>
    <row r="19" spans="1:24" s="144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1556.9159999999999</v>
      </c>
      <c r="C19" s="350">
        <f ca="1">IF(INDIRECT(ADDRESS(Данные!$A11,C$1,1,1,"Данные"),1)=0,C18,INDIRECT(ADDRESS(Данные!$A11,C$1,1,1,"Данные"),1))</f>
        <v>426.76859999999999</v>
      </c>
      <c r="D19" s="176">
        <f ca="1">(B19-B18)*D$10 * (3 - Данные!$A11 + Данные!$A10)</f>
        <v>217.9999999998472</v>
      </c>
      <c r="E19" s="176">
        <f ca="1">(C19-C18)*D$10 * (3 - Данные!$A11 + Данные!$A10)</f>
        <v>42.50000000001819</v>
      </c>
      <c r="F19" s="148"/>
      <c r="G19" s="148"/>
      <c r="H19" s="147"/>
      <c r="I19" s="147"/>
      <c r="J19" s="148"/>
      <c r="K19" s="148"/>
      <c r="L19" s="147"/>
      <c r="M19" s="147"/>
      <c r="N19" s="148"/>
      <c r="O19" s="147"/>
      <c r="P19" s="147"/>
      <c r="Q19" s="147"/>
      <c r="R19" s="148"/>
      <c r="S19" s="148"/>
      <c r="T19" s="147"/>
      <c r="U19" s="304"/>
      <c r="V19" s="309">
        <f t="shared" ca="1" si="0"/>
        <v>44545.166666666664</v>
      </c>
      <c r="W19" s="178">
        <f t="shared" ca="1" si="1"/>
        <v>217.9999999998472</v>
      </c>
      <c r="X19" s="228">
        <f t="shared" ca="1" si="1"/>
        <v>42.50000000001819</v>
      </c>
    </row>
    <row r="20" spans="1:24" s="144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1557.1322</v>
      </c>
      <c r="C20" s="350">
        <f ca="1">IF(INDIRECT(ADDRESS(Данные!$A12,C$1,1,1,"Данные"),1)=0,C19,INDIRECT(ADDRESS(Данные!$A12,C$1,1,1,"Данные"),1))</f>
        <v>426.8116</v>
      </c>
      <c r="D20" s="176">
        <f ca="1">(B20-B19)*D$10 * (3 - Данные!$A12 + Данные!$A11)</f>
        <v>216.20000000007167</v>
      </c>
      <c r="E20" s="176">
        <f ca="1">(C20-C19)*D$10 * (3 - Данные!$A12 + Данные!$A11)</f>
        <v>43.000000000006366</v>
      </c>
      <c r="F20" s="148"/>
      <c r="G20" s="148"/>
      <c r="H20" s="147"/>
      <c r="I20" s="147"/>
      <c r="J20" s="148"/>
      <c r="K20" s="148"/>
      <c r="L20" s="147"/>
      <c r="M20" s="147"/>
      <c r="N20" s="148"/>
      <c r="O20" s="147"/>
      <c r="P20" s="147"/>
      <c r="Q20" s="147"/>
      <c r="R20" s="148"/>
      <c r="S20" s="148"/>
      <c r="T20" s="147"/>
      <c r="U20" s="304"/>
      <c r="V20" s="309">
        <f t="shared" ca="1" si="0"/>
        <v>44545.208333333336</v>
      </c>
      <c r="W20" s="178">
        <f t="shared" ca="1" si="1"/>
        <v>216.20000000007167</v>
      </c>
      <c r="X20" s="228">
        <f t="shared" ca="1" si="1"/>
        <v>43.000000000006366</v>
      </c>
    </row>
    <row r="21" spans="1:24" s="144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1557.3558</v>
      </c>
      <c r="C21" s="350">
        <f ca="1">IF(INDIRECT(ADDRESS(Данные!$A13,C$1,1,1,"Данные"),1)=0,C20,INDIRECT(ADDRESS(Данные!$A13,C$1,1,1,"Данные"),1))</f>
        <v>426.85550000000001</v>
      </c>
      <c r="D21" s="176">
        <f ca="1">(B21-B20)*D$10 * (3 - Данные!$A13 + Данные!$A12)</f>
        <v>223.60000000003311</v>
      </c>
      <c r="E21" s="176">
        <f ca="1">(C21-C20)*D$10 * (3 - Данные!$A13 + Данные!$A12)</f>
        <v>43.900000000007822</v>
      </c>
      <c r="F21" s="148"/>
      <c r="G21" s="148"/>
      <c r="H21" s="147"/>
      <c r="I21" s="147"/>
      <c r="J21" s="148"/>
      <c r="K21" s="148"/>
      <c r="L21" s="147"/>
      <c r="M21" s="147"/>
      <c r="N21" s="148"/>
      <c r="O21" s="147"/>
      <c r="P21" s="147"/>
      <c r="Q21" s="147"/>
      <c r="R21" s="148"/>
      <c r="S21" s="148"/>
      <c r="T21" s="147"/>
      <c r="U21" s="304"/>
      <c r="V21" s="309">
        <f t="shared" ca="1" si="0"/>
        <v>44545.25</v>
      </c>
      <c r="W21" s="178">
        <f t="shared" ca="1" si="1"/>
        <v>223.60000000003311</v>
      </c>
      <c r="X21" s="228">
        <f t="shared" ca="1" si="1"/>
        <v>43.900000000007822</v>
      </c>
    </row>
    <row r="22" spans="1:24" s="144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1557.5826</v>
      </c>
      <c r="C22" s="350">
        <f ca="1">IF(INDIRECT(ADDRESS(Данные!$A14,C$1,1,1,"Данные"),1)=0,C21,INDIRECT(ADDRESS(Данные!$A14,C$1,1,1,"Данные"),1))</f>
        <v>426.89830000000001</v>
      </c>
      <c r="D22" s="176">
        <f ca="1">(B22-B21)*D$10 * (3 - Данные!$A14 + Данные!$A13)</f>
        <v>226.79999999991196</v>
      </c>
      <c r="E22" s="176">
        <f ca="1">(C22-C21)*D$10 * (3 - Данные!$A14 + Данные!$A13)</f>
        <v>42.799999999999727</v>
      </c>
      <c r="F22" s="148"/>
      <c r="G22" s="148"/>
      <c r="H22" s="147"/>
      <c r="I22" s="147"/>
      <c r="J22" s="148"/>
      <c r="K22" s="148"/>
      <c r="L22" s="147"/>
      <c r="M22" s="147"/>
      <c r="N22" s="148"/>
      <c r="O22" s="147"/>
      <c r="P22" s="147"/>
      <c r="Q22" s="147"/>
      <c r="R22" s="148"/>
      <c r="S22" s="148"/>
      <c r="T22" s="147"/>
      <c r="U22" s="304"/>
      <c r="V22" s="309">
        <f t="shared" ca="1" si="0"/>
        <v>44545.291666666664</v>
      </c>
      <c r="W22" s="178">
        <f t="shared" ca="1" si="1"/>
        <v>226.79999999991196</v>
      </c>
      <c r="X22" s="228">
        <f t="shared" ca="1" si="1"/>
        <v>42.799999999999727</v>
      </c>
    </row>
    <row r="23" spans="1:24" s="144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1557.8155999999999</v>
      </c>
      <c r="C23" s="350">
        <f ca="1">IF(INDIRECT(ADDRESS(Данные!$A15,C$1,1,1,"Данные"),1)=0,C22,INDIRECT(ADDRESS(Данные!$A15,C$1,1,1,"Данные"),1))</f>
        <v>426.93830000000003</v>
      </c>
      <c r="D23" s="176">
        <f ca="1">(B23-B22)*D$10 * (3 - Данные!$A15 + Данные!$A14)</f>
        <v>232.99999999994725</v>
      </c>
      <c r="E23" s="176">
        <f ca="1">(C23-C22)*D$10 * (3 - Данные!$A15 + Данные!$A14)</f>
        <v>40.000000000020464</v>
      </c>
      <c r="F23" s="148"/>
      <c r="G23" s="148"/>
      <c r="H23" s="147"/>
      <c r="I23" s="147"/>
      <c r="J23" s="148"/>
      <c r="K23" s="148"/>
      <c r="L23" s="147"/>
      <c r="M23" s="147"/>
      <c r="N23" s="148"/>
      <c r="O23" s="147"/>
      <c r="P23" s="147"/>
      <c r="Q23" s="147"/>
      <c r="R23" s="148"/>
      <c r="S23" s="148"/>
      <c r="T23" s="147"/>
      <c r="U23" s="304"/>
      <c r="V23" s="309">
        <f t="shared" ca="1" si="0"/>
        <v>44545.333333333336</v>
      </c>
      <c r="W23" s="178">
        <f t="shared" ca="1" si="1"/>
        <v>232.99999999994725</v>
      </c>
      <c r="X23" s="228">
        <f t="shared" ca="1" si="1"/>
        <v>40.000000000020464</v>
      </c>
    </row>
    <row r="24" spans="1:24" s="144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1558.0436999999999</v>
      </c>
      <c r="C24" s="350">
        <f ca="1">IF(INDIRECT(ADDRESS(Данные!$A16,C$1,1,1,"Данные"),1)=0,C23,INDIRECT(ADDRESS(Данные!$A16,C$1,1,1,"Данные"),1))</f>
        <v>426.97620000000001</v>
      </c>
      <c r="D24" s="176">
        <f ca="1">(B24-B23)*D$10 * (3 - Данные!$A16 + Данные!$A15)</f>
        <v>228.10000000004038</v>
      </c>
      <c r="E24" s="176">
        <f ca="1">(C24-C23)*D$10 * (3 - Данные!$A16 + Данные!$A15)</f>
        <v>37.899999999979173</v>
      </c>
      <c r="F24" s="148"/>
      <c r="G24" s="148"/>
      <c r="H24" s="147"/>
      <c r="I24" s="147"/>
      <c r="J24" s="148"/>
      <c r="K24" s="148"/>
      <c r="L24" s="147"/>
      <c r="M24" s="147"/>
      <c r="N24" s="148"/>
      <c r="O24" s="147"/>
      <c r="P24" s="147"/>
      <c r="Q24" s="147"/>
      <c r="R24" s="148"/>
      <c r="S24" s="148"/>
      <c r="T24" s="147"/>
      <c r="U24" s="304"/>
      <c r="V24" s="309">
        <f t="shared" ca="1" si="0"/>
        <v>44545.375</v>
      </c>
      <c r="W24" s="178">
        <f t="shared" ca="1" si="1"/>
        <v>228.10000000004038</v>
      </c>
      <c r="X24" s="228">
        <f t="shared" ca="1" si="1"/>
        <v>37.899999999979173</v>
      </c>
    </row>
    <row r="25" spans="1:24" s="144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1558.1578</v>
      </c>
      <c r="C25" s="350">
        <f ca="1">IF(INDIRECT(ADDRESS(Данные!$A17,C$1,1,1,"Данные"),1)=0,C24,INDIRECT(ADDRESS(Данные!$A17,C$1,1,1,"Данные"),1))</f>
        <v>426.99630000000002</v>
      </c>
      <c r="D25" s="176">
        <f ca="1">(B25-B24)*D$10 * (3 - Данные!$A17 + Данные!$A16)</f>
        <v>228.20000000001528</v>
      </c>
      <c r="E25" s="176">
        <f ca="1">(C25-C24)*D$10 * (3 - Данные!$A17 + Данные!$A16)</f>
        <v>40.200000000027103</v>
      </c>
      <c r="F25" s="148"/>
      <c r="G25" s="148"/>
      <c r="H25" s="147"/>
      <c r="I25" s="147"/>
      <c r="J25" s="148"/>
      <c r="K25" s="148"/>
      <c r="L25" s="147"/>
      <c r="M25" s="147"/>
      <c r="N25" s="148"/>
      <c r="O25" s="147"/>
      <c r="P25" s="147"/>
      <c r="Q25" s="147"/>
      <c r="R25" s="148"/>
      <c r="S25" s="148"/>
      <c r="T25" s="147"/>
      <c r="U25" s="304"/>
      <c r="V25" s="309">
        <f t="shared" ca="1" si="0"/>
        <v>44545.395833333336</v>
      </c>
      <c r="W25" s="178">
        <f t="shared" ca="1" si="1"/>
        <v>228.20000000001528</v>
      </c>
      <c r="X25" s="228">
        <f t="shared" ca="1" si="1"/>
        <v>40.200000000027103</v>
      </c>
    </row>
    <row r="26" spans="1:24" s="144" customFormat="1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1558.2713000000001</v>
      </c>
      <c r="C26" s="350">
        <f ca="1">IF(INDIRECT(ADDRESS(Данные!$A18,C$1,1,1,"Данные"),1)=0,C25,INDIRECT(ADDRESS(Данные!$A18,C$1,1,1,"Данные"),1))</f>
        <v>427.0163</v>
      </c>
      <c r="D26" s="176">
        <f ca="1">(B26-B25)*D$10 * (3 - Данные!$A18 + Данные!$A17)</f>
        <v>227.0000000003165</v>
      </c>
      <c r="E26" s="176">
        <f ca="1">(C26-C25)*D$10 * (3 - Данные!$A18 + Данные!$A17)</f>
        <v>39.99999999996362</v>
      </c>
      <c r="F26" s="148"/>
      <c r="G26" s="148"/>
      <c r="H26" s="147"/>
      <c r="I26" s="147"/>
      <c r="J26" s="148"/>
      <c r="K26" s="148"/>
      <c r="L26" s="147"/>
      <c r="M26" s="147"/>
      <c r="N26" s="148"/>
      <c r="O26" s="147"/>
      <c r="P26" s="147"/>
      <c r="Q26" s="147"/>
      <c r="R26" s="148"/>
      <c r="S26" s="148"/>
      <c r="T26" s="147"/>
      <c r="U26" s="304"/>
      <c r="V26" s="309">
        <f t="shared" ca="1" si="0"/>
        <v>44545.416666666664</v>
      </c>
      <c r="W26" s="178">
        <f t="shared" ca="1" si="1"/>
        <v>227.0000000003165</v>
      </c>
      <c r="X26" s="228">
        <f t="shared" ca="1" si="1"/>
        <v>39.99999999996362</v>
      </c>
    </row>
    <row r="27" spans="1:24" s="144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1558.3786</v>
      </c>
      <c r="C27" s="350">
        <f ca="1">IF(INDIRECT(ADDRESS(Данные!$A19,C$1,1,1,"Данные"),1)=0,C26,INDIRECT(ADDRESS(Данные!$A19,C$1,1,1,"Данные"),1))</f>
        <v>427.036</v>
      </c>
      <c r="D27" s="176">
        <f ca="1">(B27-B26)*D$10 * (3 - Данные!$A19 + Данные!$A18)</f>
        <v>214.59999999979118</v>
      </c>
      <c r="E27" s="176">
        <f ca="1">(C27-C26)*D$10 * (3 - Данные!$A19 + Данные!$A18)</f>
        <v>39.400000000000546</v>
      </c>
      <c r="F27" s="148"/>
      <c r="G27" s="148"/>
      <c r="H27" s="147"/>
      <c r="I27" s="147"/>
      <c r="J27" s="148"/>
      <c r="K27" s="148"/>
      <c r="L27" s="147"/>
      <c r="M27" s="147"/>
      <c r="N27" s="148"/>
      <c r="O27" s="147"/>
      <c r="P27" s="147"/>
      <c r="Q27" s="147"/>
      <c r="R27" s="148"/>
      <c r="S27" s="148"/>
      <c r="T27" s="147"/>
      <c r="U27" s="304"/>
      <c r="V27" s="309">
        <f t="shared" ca="1" si="0"/>
        <v>44545.4375</v>
      </c>
      <c r="W27" s="178">
        <f t="shared" ca="1" si="1"/>
        <v>214.59999999979118</v>
      </c>
      <c r="X27" s="228">
        <f t="shared" ca="1" si="1"/>
        <v>39.400000000000546</v>
      </c>
    </row>
    <row r="28" spans="1:24" s="144" customFormat="1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1558.4807000000001</v>
      </c>
      <c r="C28" s="350">
        <f ca="1">IF(INDIRECT(ADDRESS(Данные!$A20,C$1,1,1,"Данные"),1)=0,C27,INDIRECT(ADDRESS(Данные!$A20,C$1,1,1,"Данные"),1))</f>
        <v>427.05430000000001</v>
      </c>
      <c r="D28" s="176">
        <f ca="1">(B28-B27)*D$10 * (3 - Данные!$A20 + Данные!$A19)</f>
        <v>204.20000000012806</v>
      </c>
      <c r="E28" s="176">
        <f ca="1">(C28-C27)*D$10 * (3 - Данные!$A20 + Данные!$A19)</f>
        <v>36.600000000021282</v>
      </c>
      <c r="F28" s="148"/>
      <c r="G28" s="148"/>
      <c r="H28" s="147"/>
      <c r="I28" s="147"/>
      <c r="J28" s="148"/>
      <c r="K28" s="148"/>
      <c r="L28" s="147"/>
      <c r="M28" s="147"/>
      <c r="N28" s="148"/>
      <c r="O28" s="147"/>
      <c r="P28" s="147"/>
      <c r="Q28" s="147"/>
      <c r="R28" s="148"/>
      <c r="S28" s="148"/>
      <c r="T28" s="147"/>
      <c r="U28" s="304"/>
      <c r="V28" s="309">
        <f t="shared" ca="1" si="0"/>
        <v>44545.458333333336</v>
      </c>
      <c r="W28" s="178">
        <f t="shared" ca="1" si="1"/>
        <v>204.20000000012806</v>
      </c>
      <c r="X28" s="228">
        <f t="shared" ca="1" si="1"/>
        <v>36.600000000021282</v>
      </c>
    </row>
    <row r="29" spans="1:24" s="144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1558.6823999999999</v>
      </c>
      <c r="C29" s="350">
        <f ca="1">IF(INDIRECT(ADDRESS(Данные!$A21,C$1,1,1,"Данные"),1)=0,C28,INDIRECT(ADDRESS(Данные!$A21,C$1,1,1,"Данные"),1))</f>
        <v>427.09280000000001</v>
      </c>
      <c r="D29" s="176">
        <f ca="1">(B29-B28)*D$10 * (3 - Данные!$A21 + Данные!$A20)</f>
        <v>201.69999999984611</v>
      </c>
      <c r="E29" s="176">
        <f ca="1">(C29-C28)*D$10 * (3 - Данные!$A21 + Данные!$A20)</f>
        <v>38.499999999999091</v>
      </c>
      <c r="F29" s="148"/>
      <c r="G29" s="148"/>
      <c r="H29" s="147"/>
      <c r="I29" s="147"/>
      <c r="J29" s="148"/>
      <c r="K29" s="148"/>
      <c r="L29" s="147"/>
      <c r="M29" s="147"/>
      <c r="N29" s="148"/>
      <c r="O29" s="147"/>
      <c r="P29" s="147"/>
      <c r="Q29" s="147"/>
      <c r="R29" s="148"/>
      <c r="S29" s="148"/>
      <c r="T29" s="147"/>
      <c r="U29" s="304"/>
      <c r="V29" s="309">
        <f t="shared" ca="1" si="0"/>
        <v>44545.5</v>
      </c>
      <c r="W29" s="178">
        <f t="shared" ca="1" si="1"/>
        <v>201.69999999984611</v>
      </c>
      <c r="X29" s="228">
        <f t="shared" ca="1" si="1"/>
        <v>38.499999999999091</v>
      </c>
    </row>
    <row r="30" spans="1:24" s="144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1558.8794</v>
      </c>
      <c r="C30" s="350">
        <f ca="1">IF(INDIRECT(ADDRESS(Данные!$A22,C$1,1,1,"Данные"),1)=0,C29,INDIRECT(ADDRESS(Данные!$A22,C$1,1,1,"Данные"),1))</f>
        <v>427.13679999999999</v>
      </c>
      <c r="D30" s="176">
        <f ca="1">(B30-B29)*D$10 * (3 - Данные!$A22 + Данные!$A21)</f>
        <v>197.00000000011642</v>
      </c>
      <c r="E30" s="176">
        <f ca="1">(C30-C29)*D$10 * (3 - Данные!$A22 + Данные!$A21)</f>
        <v>43.99999999998272</v>
      </c>
      <c r="F30" s="148"/>
      <c r="G30" s="148"/>
      <c r="H30" s="147"/>
      <c r="I30" s="147"/>
      <c r="J30" s="148"/>
      <c r="K30" s="148"/>
      <c r="L30" s="147"/>
      <c r="M30" s="147"/>
      <c r="N30" s="148"/>
      <c r="O30" s="147"/>
      <c r="P30" s="147"/>
      <c r="Q30" s="147"/>
      <c r="R30" s="148"/>
      <c r="S30" s="148"/>
      <c r="T30" s="147"/>
      <c r="U30" s="304"/>
      <c r="V30" s="309">
        <f t="shared" ca="1" si="0"/>
        <v>44545.541666666664</v>
      </c>
      <c r="W30" s="178">
        <f t="shared" ca="1" si="1"/>
        <v>197.00000000011642</v>
      </c>
      <c r="X30" s="228">
        <f t="shared" ca="1" si="1"/>
        <v>43.99999999998272</v>
      </c>
    </row>
    <row r="31" spans="1:24" s="144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1559.0746999999999</v>
      </c>
      <c r="C31" s="350">
        <f ca="1">IF(INDIRECT(ADDRESS(Данные!$A23,C$1,1,1,"Данные"),1)=0,C30,INDIRECT(ADDRESS(Данные!$A23,C$1,1,1,"Данные"),1))</f>
        <v>427.18040000000002</v>
      </c>
      <c r="D31" s="176">
        <f ca="1">(B31-B30)*D$10 * (3 - Данные!$A23 + Данные!$A22)</f>
        <v>195.29999999986103</v>
      </c>
      <c r="E31" s="176">
        <f ca="1">(C31-C30)*D$10 * (3 - Данные!$A23 + Данные!$A22)</f>
        <v>43.600000000026284</v>
      </c>
      <c r="F31" s="148"/>
      <c r="G31" s="148"/>
      <c r="H31" s="147"/>
      <c r="I31" s="147"/>
      <c r="J31" s="148"/>
      <c r="K31" s="148"/>
      <c r="L31" s="147"/>
      <c r="M31" s="147"/>
      <c r="N31" s="148"/>
      <c r="O31" s="147"/>
      <c r="P31" s="147"/>
      <c r="Q31" s="147"/>
      <c r="R31" s="148"/>
      <c r="S31" s="148"/>
      <c r="T31" s="147"/>
      <c r="U31" s="304"/>
      <c r="V31" s="309">
        <f t="shared" ca="1" si="0"/>
        <v>44545.583333333336</v>
      </c>
      <c r="W31" s="178">
        <f t="shared" ca="1" si="1"/>
        <v>195.29999999986103</v>
      </c>
      <c r="X31" s="228">
        <f t="shared" ca="1" si="1"/>
        <v>43.600000000026284</v>
      </c>
    </row>
    <row r="32" spans="1:24" s="144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1559.2620999999999</v>
      </c>
      <c r="C32" s="350">
        <f ca="1">IF(INDIRECT(ADDRESS(Данные!$A24,C$1,1,1,"Данные"),1)=0,C31,INDIRECT(ADDRESS(Данные!$A24,C$1,1,1,"Данные"),1))</f>
        <v>427.22280000000001</v>
      </c>
      <c r="D32" s="176">
        <f ca="1">(B32-B31)*D$10 * (3 - Данные!$A24 + Данные!$A23)</f>
        <v>187.4000000000251</v>
      </c>
      <c r="E32" s="176">
        <f ca="1">(C32-C31)*D$10 * (3 - Данные!$A24 + Данные!$A23)</f>
        <v>42.399999999986449</v>
      </c>
      <c r="F32" s="148"/>
      <c r="G32" s="148"/>
      <c r="H32" s="147"/>
      <c r="I32" s="147"/>
      <c r="J32" s="148"/>
      <c r="K32" s="148"/>
      <c r="L32" s="147"/>
      <c r="M32" s="147"/>
      <c r="N32" s="148"/>
      <c r="O32" s="147"/>
      <c r="P32" s="147"/>
      <c r="Q32" s="147"/>
      <c r="R32" s="148"/>
      <c r="S32" s="148"/>
      <c r="T32" s="147"/>
      <c r="U32" s="304"/>
      <c r="V32" s="309">
        <f t="shared" ca="1" si="0"/>
        <v>44545.625</v>
      </c>
      <c r="W32" s="178">
        <f t="shared" ca="1" si="1"/>
        <v>187.4000000000251</v>
      </c>
      <c r="X32" s="228">
        <f t="shared" ca="1" si="1"/>
        <v>42.399999999986449</v>
      </c>
    </row>
    <row r="33" spans="1:24" s="144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1559.4558</v>
      </c>
      <c r="C33" s="350">
        <f ca="1">IF(INDIRECT(ADDRESS(Данные!$A25,C$1,1,1,"Данные"),1)=0,C32,INDIRECT(ADDRESS(Данные!$A25,C$1,1,1,"Данные"),1))</f>
        <v>427.26740000000001</v>
      </c>
      <c r="D33" s="176">
        <f ca="1">(B33-B32)*D$10 * (3 - Данные!$A25 + Данные!$A24)</f>
        <v>193.70000000003529</v>
      </c>
      <c r="E33" s="176">
        <f ca="1">(C33-C32)*D$10 * (3 - Данные!$A25 + Данные!$A24)</f>
        <v>44.600000000002638</v>
      </c>
      <c r="F33" s="148"/>
      <c r="G33" s="148"/>
      <c r="H33" s="147"/>
      <c r="I33" s="147"/>
      <c r="J33" s="148"/>
      <c r="K33" s="148"/>
      <c r="L33" s="147"/>
      <c r="M33" s="147"/>
      <c r="N33" s="148"/>
      <c r="O33" s="147"/>
      <c r="P33" s="147"/>
      <c r="Q33" s="147"/>
      <c r="R33" s="148"/>
      <c r="S33" s="148"/>
      <c r="T33" s="147"/>
      <c r="U33" s="304"/>
      <c r="V33" s="309">
        <f t="shared" ca="1" si="0"/>
        <v>44545.666666666664</v>
      </c>
      <c r="W33" s="178">
        <f t="shared" ca="1" si="1"/>
        <v>193.70000000003529</v>
      </c>
      <c r="X33" s="228">
        <f t="shared" ca="1" si="1"/>
        <v>44.600000000002638</v>
      </c>
    </row>
    <row r="34" spans="1:24" s="144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1559.6498999999999</v>
      </c>
      <c r="C34" s="350">
        <f ca="1">IF(INDIRECT(ADDRESS(Данные!$A26,C$1,1,1,"Данные"),1)=0,C33,INDIRECT(ADDRESS(Данные!$A26,C$1,1,1,"Данные"),1))</f>
        <v>427.31139999999999</v>
      </c>
      <c r="D34" s="176">
        <f ca="1">(B34-B33)*D$10 * (3 - Данные!$A26 + Данные!$A25)</f>
        <v>194.09999999993488</v>
      </c>
      <c r="E34" s="176">
        <f ca="1">(C34-C33)*D$10 * (3 - Данные!$A26 + Данные!$A25)</f>
        <v>43.99999999998272</v>
      </c>
      <c r="F34" s="148"/>
      <c r="G34" s="148"/>
      <c r="H34" s="147"/>
      <c r="I34" s="147"/>
      <c r="J34" s="148"/>
      <c r="K34" s="148"/>
      <c r="L34" s="147"/>
      <c r="M34" s="147"/>
      <c r="N34" s="148"/>
      <c r="O34" s="147"/>
      <c r="P34" s="147"/>
      <c r="Q34" s="147"/>
      <c r="R34" s="148"/>
      <c r="S34" s="148"/>
      <c r="T34" s="147"/>
      <c r="U34" s="304"/>
      <c r="V34" s="309">
        <f t="shared" ca="1" si="0"/>
        <v>44545.708333333336</v>
      </c>
      <c r="W34" s="178">
        <f t="shared" ca="1" si="1"/>
        <v>194.09999999993488</v>
      </c>
      <c r="X34" s="228">
        <f t="shared" ca="1" si="1"/>
        <v>43.99999999998272</v>
      </c>
    </row>
    <row r="35" spans="1:24" s="144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1559.8506</v>
      </c>
      <c r="C35" s="350">
        <f ca="1">IF(INDIRECT(ADDRESS(Данные!$A27,C$1,1,1,"Данные"),1)=0,C34,INDIRECT(ADDRESS(Данные!$A27,C$1,1,1,"Данные"),1))</f>
        <v>427.35320000000002</v>
      </c>
      <c r="D35" s="176">
        <f ca="1">(B35-B34)*D$10 * (3 - Данные!$A27 + Данные!$A26)</f>
        <v>200.70000000009713</v>
      </c>
      <c r="E35" s="176">
        <f ca="1">(C35-C34)*D$10 * (3 - Данные!$A27 + Данные!$A26)</f>
        <v>41.800000000023374</v>
      </c>
      <c r="F35" s="148"/>
      <c r="G35" s="148"/>
      <c r="H35" s="147"/>
      <c r="I35" s="147"/>
      <c r="J35" s="148"/>
      <c r="K35" s="148"/>
      <c r="L35" s="147"/>
      <c r="M35" s="147"/>
      <c r="N35" s="148"/>
      <c r="O35" s="147"/>
      <c r="P35" s="147"/>
      <c r="Q35" s="147"/>
      <c r="R35" s="148"/>
      <c r="S35" s="148"/>
      <c r="T35" s="147"/>
      <c r="U35" s="304"/>
      <c r="V35" s="309">
        <f t="shared" ca="1" si="0"/>
        <v>44545.75</v>
      </c>
      <c r="W35" s="178">
        <f t="shared" ca="1" si="1"/>
        <v>200.70000000009713</v>
      </c>
      <c r="X35" s="228">
        <f t="shared" ca="1" si="1"/>
        <v>41.800000000023374</v>
      </c>
    </row>
    <row r="36" spans="1:24" s="144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1560.0591999999999</v>
      </c>
      <c r="C36" s="350">
        <f ca="1">IF(INDIRECT(ADDRESS(Данные!$A28,C$1,1,1,"Данные"),1)=0,C35,INDIRECT(ADDRESS(Данные!$A28,C$1,1,1,"Данные"),1))</f>
        <v>427.39330000000001</v>
      </c>
      <c r="D36" s="176">
        <f ca="1">(B36-B35)*D$10 * (3 - Данные!$A28 + Данные!$A27)</f>
        <v>208.59999999993306</v>
      </c>
      <c r="E36" s="176">
        <f ca="1">(C36-C35)*D$10 * (3 - Данные!$A28 + Данные!$A27)</f>
        <v>40.099999999995362</v>
      </c>
      <c r="F36" s="148"/>
      <c r="G36" s="148"/>
      <c r="H36" s="147"/>
      <c r="I36" s="147"/>
      <c r="J36" s="148"/>
      <c r="K36" s="148"/>
      <c r="L36" s="147"/>
      <c r="M36" s="147"/>
      <c r="N36" s="148"/>
      <c r="O36" s="147"/>
      <c r="P36" s="147"/>
      <c r="Q36" s="147"/>
      <c r="R36" s="148"/>
      <c r="S36" s="148"/>
      <c r="T36" s="147"/>
      <c r="U36" s="304"/>
      <c r="V36" s="309">
        <f t="shared" ca="1" si="0"/>
        <v>44545.791666666664</v>
      </c>
      <c r="W36" s="178">
        <f t="shared" ca="1" si="1"/>
        <v>208.59999999993306</v>
      </c>
      <c r="X36" s="228">
        <f t="shared" ca="1" si="1"/>
        <v>40.099999999995362</v>
      </c>
    </row>
    <row r="37" spans="1:24" s="144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1560.2722000000001</v>
      </c>
      <c r="C37" s="350">
        <f ca="1">IF(INDIRECT(ADDRESS(Данные!$A29,C$1,1,1,"Данные"),1)=0,C36,INDIRECT(ADDRESS(Данные!$A29,C$1,1,1,"Данные"),1))</f>
        <v>427.43439999999998</v>
      </c>
      <c r="D37" s="176">
        <f ca="1">(B37-B36)*D$10 * (3 - Данные!$A29 + Данные!$A28)</f>
        <v>213.00000000019281</v>
      </c>
      <c r="E37" s="176">
        <f ca="1">(C37-C36)*D$10 * (3 - Данные!$A29 + Данные!$A28)</f>
        <v>41.099999999971715</v>
      </c>
      <c r="F37" s="148"/>
      <c r="G37" s="148"/>
      <c r="H37" s="147"/>
      <c r="I37" s="147"/>
      <c r="J37" s="148"/>
      <c r="K37" s="148"/>
      <c r="L37" s="147"/>
      <c r="M37" s="147"/>
      <c r="N37" s="148"/>
      <c r="O37" s="147"/>
      <c r="P37" s="147"/>
      <c r="Q37" s="147"/>
      <c r="R37" s="148"/>
      <c r="S37" s="148"/>
      <c r="T37" s="147"/>
      <c r="U37" s="304"/>
      <c r="V37" s="309">
        <f t="shared" ca="1" si="0"/>
        <v>44545.833333333336</v>
      </c>
      <c r="W37" s="178">
        <f t="shared" ca="1" si="1"/>
        <v>213.00000000019281</v>
      </c>
      <c r="X37" s="228">
        <f t="shared" ca="1" si="1"/>
        <v>41.099999999971715</v>
      </c>
    </row>
    <row r="38" spans="1:24" s="144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1560.4858999999999</v>
      </c>
      <c r="C38" s="350">
        <f ca="1">IF(INDIRECT(ADDRESS(Данные!$A30,C$1,1,1,"Данные"),1)=0,C37,INDIRECT(ADDRESS(Данные!$A30,C$1,1,1,"Данные"),1))</f>
        <v>427.47309999999999</v>
      </c>
      <c r="D38" s="176">
        <f ca="1">(B38-B37)*D$10 * (3 - Данные!$A30 + Данные!$A29)</f>
        <v>213.69999999978972</v>
      </c>
      <c r="E38" s="176">
        <f ca="1">(C38-C37)*D$10 * (3 - Данные!$A30 + Данные!$A29)</f>
        <v>38.70000000000573</v>
      </c>
      <c r="F38" s="148"/>
      <c r="G38" s="148"/>
      <c r="H38" s="147"/>
      <c r="I38" s="147"/>
      <c r="J38" s="148"/>
      <c r="K38" s="148"/>
      <c r="L38" s="147"/>
      <c r="M38" s="147"/>
      <c r="N38" s="148"/>
      <c r="O38" s="147"/>
      <c r="P38" s="147"/>
      <c r="Q38" s="147"/>
      <c r="R38" s="148"/>
      <c r="S38" s="148"/>
      <c r="T38" s="147"/>
      <c r="U38" s="304"/>
      <c r="V38" s="309">
        <f t="shared" ca="1" si="0"/>
        <v>44545.875</v>
      </c>
      <c r="W38" s="178">
        <f t="shared" ca="1" si="1"/>
        <v>213.69999999978972</v>
      </c>
      <c r="X38" s="228">
        <f t="shared" ca="1" si="1"/>
        <v>38.70000000000573</v>
      </c>
    </row>
    <row r="39" spans="1:24" s="144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1560.5895</v>
      </c>
      <c r="C39" s="350">
        <f ca="1">IF(INDIRECT(ADDRESS(Данные!$A31,C$1,1,1,"Данные"),1)=0,C38,INDIRECT(ADDRESS(Данные!$A31,C$1,1,1,"Данные"),1))</f>
        <v>427.49189999999999</v>
      </c>
      <c r="D39" s="176">
        <f ca="1">(B39-B38)*D$10 * (3 - Данные!$A31 + Данные!$A30)</f>
        <v>207.20000000028449</v>
      </c>
      <c r="E39" s="176">
        <f ca="1">(C39-C38)*D$10 * (3 - Данные!$A31 + Данные!$A30)</f>
        <v>37.599999999997635</v>
      </c>
      <c r="F39" s="148"/>
      <c r="G39" s="148"/>
      <c r="H39" s="147"/>
      <c r="I39" s="147"/>
      <c r="J39" s="148"/>
      <c r="K39" s="148"/>
      <c r="L39" s="147"/>
      <c r="M39" s="147"/>
      <c r="N39" s="148"/>
      <c r="O39" s="147"/>
      <c r="P39" s="147"/>
      <c r="Q39" s="147"/>
      <c r="R39" s="148"/>
      <c r="S39" s="148"/>
      <c r="T39" s="147"/>
      <c r="U39" s="304"/>
      <c r="V39" s="309">
        <f t="shared" ca="1" si="0"/>
        <v>44545.895833333336</v>
      </c>
      <c r="W39" s="178">
        <f t="shared" ca="1" si="1"/>
        <v>207.20000000028449</v>
      </c>
      <c r="X39" s="228">
        <f t="shared" ca="1" si="1"/>
        <v>37.599999999997635</v>
      </c>
    </row>
    <row r="40" spans="1:24" s="144" customFormat="1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1560.5895</v>
      </c>
      <c r="C40" s="350">
        <f ca="1">IF(INDIRECT(ADDRESS(Данные!$A32,C$1,1,1,"Данные"),1)=0,C39,INDIRECT(ADDRESS(Данные!$A32,C$1,1,1,"Данные"),1))</f>
        <v>427.49189999999999</v>
      </c>
      <c r="D40" s="176">
        <f ca="1">(B40-B39)*D$10 * (3 - Данные!$A32 + Данные!$A31)</f>
        <v>0</v>
      </c>
      <c r="E40" s="176">
        <f ca="1">(C40-C39)*D$10 * (3 - Данные!$A32 + Данные!$A31)</f>
        <v>0</v>
      </c>
      <c r="F40" s="148"/>
      <c r="G40" s="148"/>
      <c r="H40" s="147"/>
      <c r="I40" s="147"/>
      <c r="J40" s="148"/>
      <c r="K40" s="148"/>
      <c r="L40" s="147"/>
      <c r="M40" s="147"/>
      <c r="N40" s="148"/>
      <c r="O40" s="147"/>
      <c r="P40" s="147"/>
      <c r="Q40" s="147"/>
      <c r="R40" s="148"/>
      <c r="S40" s="148"/>
      <c r="T40" s="147"/>
      <c r="U40" s="304"/>
      <c r="V40" s="309">
        <f t="shared" ca="1" si="0"/>
        <v>44545.916666666664</v>
      </c>
      <c r="W40" s="178">
        <f t="shared" ca="1" si="1"/>
        <v>0</v>
      </c>
      <c r="X40" s="228">
        <f t="shared" ca="1" si="1"/>
        <v>0</v>
      </c>
    </row>
    <row r="41" spans="1:24" s="144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1560.5895</v>
      </c>
      <c r="C41" s="350">
        <f ca="1">IF(INDIRECT(ADDRESS(Данные!$A33,C$1,1,1,"Данные"),1)=0,C40,INDIRECT(ADDRESS(Данные!$A33,C$1,1,1,"Данные"),1))</f>
        <v>427.49189999999999</v>
      </c>
      <c r="D41" s="176">
        <f ca="1">(B41-B40)*D$10 * (3 - Данные!$A33 + Данные!$A32)</f>
        <v>0</v>
      </c>
      <c r="E41" s="176">
        <f ca="1">(C41-C40)*D$10 * (3 - Данные!$A33 + Данные!$A32)</f>
        <v>0</v>
      </c>
      <c r="F41" s="148"/>
      <c r="G41" s="148"/>
      <c r="H41" s="147"/>
      <c r="I41" s="147"/>
      <c r="J41" s="148"/>
      <c r="K41" s="148"/>
      <c r="L41" s="147"/>
      <c r="M41" s="147"/>
      <c r="N41" s="148"/>
      <c r="O41" s="147"/>
      <c r="P41" s="147"/>
      <c r="Q41" s="147"/>
      <c r="R41" s="148"/>
      <c r="S41" s="148"/>
      <c r="T41" s="147"/>
      <c r="U41" s="304"/>
      <c r="V41" s="309">
        <f t="shared" ca="1" si="0"/>
        <v>44545.9375</v>
      </c>
      <c r="W41" s="178">
        <f t="shared" ca="1" si="1"/>
        <v>0</v>
      </c>
      <c r="X41" s="228">
        <f t="shared" ca="1" si="1"/>
        <v>0</v>
      </c>
    </row>
    <row r="42" spans="1:24" s="144" customFormat="1" x14ac:dyDescent="0.2">
      <c r="A42" s="145">
        <f ca="1">INDIRECT(ADDRESS(Данные!$A34,4,1,1,"Данные"), 1)</f>
        <v>44545.958333333336</v>
      </c>
      <c r="B42" s="175">
        <f ca="1">IF(INDIRECT(ADDRESS(Данные!$A34,B$1,1,1,"Данные"),1)=0,B41,INDIRECT(ADDRESS(Данные!$A34,B$1,1,1,"Данные"),1))</f>
        <v>1560.5895</v>
      </c>
      <c r="C42" s="350">
        <f ca="1">IF(INDIRECT(ADDRESS(Данные!$A34,C$1,1,1,"Данные"),1)=0,C41,INDIRECT(ADDRESS(Данные!$A34,C$1,1,1,"Данные"),1))</f>
        <v>427.49189999999999</v>
      </c>
      <c r="D42" s="176">
        <f ca="1">(B42-B41)*D$10 * (3 - Данные!$A34 + Данные!$A33)</f>
        <v>0</v>
      </c>
      <c r="E42" s="176">
        <f ca="1">(C42-C41)*D$10 * (3 - Данные!$A34 + Данные!$A33)</f>
        <v>0</v>
      </c>
      <c r="F42" s="148"/>
      <c r="G42" s="148"/>
      <c r="H42" s="147"/>
      <c r="I42" s="147"/>
      <c r="J42" s="148"/>
      <c r="K42" s="148"/>
      <c r="L42" s="147"/>
      <c r="M42" s="147"/>
      <c r="N42" s="148"/>
      <c r="O42" s="147"/>
      <c r="P42" s="147"/>
      <c r="Q42" s="147"/>
      <c r="R42" s="148"/>
      <c r="S42" s="148"/>
      <c r="T42" s="147"/>
      <c r="U42" s="304"/>
      <c r="V42" s="309">
        <f t="shared" ca="1" si="0"/>
        <v>44545.958333333336</v>
      </c>
      <c r="W42" s="178">
        <f t="shared" ca="1" si="1"/>
        <v>0</v>
      </c>
      <c r="X42" s="228">
        <f t="shared" ca="1" si="1"/>
        <v>0</v>
      </c>
    </row>
    <row r="43" spans="1:24" s="144" customFormat="1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1561.1104</v>
      </c>
      <c r="C43" s="350">
        <f ca="1">IF(INDIRECT(ADDRESS(Данные!$A35,C$1,1,1,"Данные"),1)=0,C42,INDIRECT(ADDRESS(Данные!$A35,C$1,1,1,"Данные"),1))</f>
        <v>427.5924</v>
      </c>
      <c r="D43" s="176">
        <f ca="1">(B43-B42)*D$10 * (3 - Данные!$A35 + Данные!$A34)</f>
        <v>520.89999999998327</v>
      </c>
      <c r="E43" s="176">
        <f ca="1">(C43-C42)*D$10 * (3 - Данные!$A35 + Данные!$A34)</f>
        <v>100.50000000001091</v>
      </c>
      <c r="F43" s="148"/>
      <c r="G43" s="148"/>
      <c r="H43" s="147"/>
      <c r="I43" s="147"/>
      <c r="J43" s="148"/>
      <c r="K43" s="148"/>
      <c r="L43" s="147"/>
      <c r="M43" s="147"/>
      <c r="N43" s="148"/>
      <c r="O43" s="147"/>
      <c r="P43" s="147"/>
      <c r="Q43" s="147"/>
      <c r="R43" s="148"/>
      <c r="S43" s="148"/>
      <c r="T43" s="147"/>
      <c r="U43" s="304"/>
      <c r="V43" s="309">
        <f t="shared" ca="1" si="0"/>
        <v>44546</v>
      </c>
      <c r="W43" s="178">
        <f t="shared" ca="1" si="1"/>
        <v>520.89999999998327</v>
      </c>
      <c r="X43" s="228">
        <f t="shared" ca="1" si="1"/>
        <v>100.50000000001091</v>
      </c>
    </row>
    <row r="44" spans="1:24" s="144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350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148"/>
      <c r="G44" s="148"/>
      <c r="H44" s="147"/>
      <c r="I44" s="147"/>
      <c r="J44" s="148"/>
      <c r="K44" s="148"/>
      <c r="L44" s="147"/>
      <c r="M44" s="147"/>
      <c r="N44" s="148"/>
      <c r="O44" s="147"/>
      <c r="P44" s="147"/>
      <c r="Q44" s="147"/>
      <c r="R44" s="148"/>
      <c r="S44" s="148"/>
      <c r="T44" s="147"/>
      <c r="U44" s="304"/>
      <c r="V44" s="309" t="e">
        <f t="shared" ca="1" si="0"/>
        <v>#VALUE!</v>
      </c>
      <c r="W44" s="178" t="e">
        <f ca="1">D44+H44+L44+P44+T44</f>
        <v>#VALUE!</v>
      </c>
      <c r="X44" s="228" t="e">
        <f ca="1">E44+I44+M44+Q44+U44</f>
        <v>#VALUE!</v>
      </c>
    </row>
    <row r="45" spans="1:24" s="144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51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151"/>
      <c r="G45" s="151"/>
      <c r="H45" s="152"/>
      <c r="I45" s="152"/>
      <c r="J45" s="151"/>
      <c r="K45" s="151"/>
      <c r="L45" s="152"/>
      <c r="M45" s="152"/>
      <c r="N45" s="151"/>
      <c r="O45" s="152"/>
      <c r="P45" s="152"/>
      <c r="Q45" s="152"/>
      <c r="R45" s="151"/>
      <c r="S45" s="151"/>
      <c r="T45" s="152"/>
      <c r="U45" s="308"/>
      <c r="V45" s="310" t="e">
        <f t="shared" ca="1" si="0"/>
        <v>#VALUE!</v>
      </c>
      <c r="W45" s="340" t="e">
        <f ca="1">D45+H45+L45+P45+T45</f>
        <v>#VALUE!</v>
      </c>
      <c r="X45" s="341" t="e">
        <f ca="1">E45+I45+M45+Q45+U45</f>
        <v>#VALUE!</v>
      </c>
    </row>
    <row r="46" spans="1:24" s="144" customFormat="1" x14ac:dyDescent="0.2"/>
    <row r="47" spans="1:24" s="144" customFormat="1" x14ac:dyDescent="0.2">
      <c r="A47" s="144" t="s">
        <v>2</v>
      </c>
      <c r="C47" s="184" t="s">
        <v>27</v>
      </c>
      <c r="D47" s="153">
        <f ca="1">( B43-B15)*D10</f>
        <v>5055.6000000001404</v>
      </c>
      <c r="E47" s="153">
        <f ca="1">( C43-C15)*D10</f>
        <v>993.0999999999699</v>
      </c>
    </row>
    <row r="48" spans="1:24" s="144" customFormat="1" x14ac:dyDescent="0.2">
      <c r="D48" s="230" t="s">
        <v>29</v>
      </c>
      <c r="E48" s="230" t="s">
        <v>28</v>
      </c>
    </row>
    <row r="49" spans="1:37" s="144" customFormat="1" x14ac:dyDescent="0.2">
      <c r="B49" s="184"/>
      <c r="C49" s="184"/>
      <c r="D49" s="184"/>
      <c r="E49" s="184"/>
      <c r="G49" s="153"/>
      <c r="H49" s="153"/>
      <c r="I49" s="153"/>
      <c r="J49" s="153"/>
      <c r="K49" s="153"/>
      <c r="P49" s="184"/>
      <c r="R49" s="153"/>
      <c r="S49" s="153"/>
      <c r="T49" s="153"/>
      <c r="U49" s="153"/>
    </row>
    <row r="50" spans="1:37" s="144" customFormat="1" x14ac:dyDescent="0.2"/>
    <row r="51" spans="1:37" s="144" customFormat="1" x14ac:dyDescent="0.2"/>
    <row r="52" spans="1:37" s="144" customFormat="1" x14ac:dyDescent="0.2"/>
    <row r="53" spans="1:37" s="144" customFormat="1" x14ac:dyDescent="0.2"/>
    <row r="54" spans="1:37" s="144" customFormat="1" x14ac:dyDescent="0.2"/>
    <row r="55" spans="1:37" s="144" customFormat="1" x14ac:dyDescent="0.2"/>
    <row r="56" spans="1:37" s="144" customFormat="1" x14ac:dyDescent="0.2"/>
    <row r="57" spans="1:37" s="144" customFormat="1" x14ac:dyDescent="0.2"/>
    <row r="58" spans="1:37" s="144" customFormat="1" x14ac:dyDescent="0.2"/>
    <row r="59" spans="1:37" s="144" customFormat="1" x14ac:dyDescent="0.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</row>
    <row r="60" spans="1:37" s="144" customFormat="1" x14ac:dyDescent="0.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</row>
    <row r="61" spans="1:37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24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24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1:37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1:37" x14ac:dyDescent="0.2">
      <c r="A64" s="88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</row>
    <row r="65" spans="1:37" ht="18.75" x14ac:dyDescent="0.3">
      <c r="A65" s="88"/>
      <c r="B65" s="88"/>
      <c r="C65" s="88"/>
      <c r="D65" s="88"/>
      <c r="E65" s="88"/>
      <c r="F65" s="94"/>
      <c r="G65" s="162"/>
      <c r="H65" s="94"/>
      <c r="I65" s="88"/>
      <c r="J65" s="94"/>
      <c r="K65" s="158"/>
      <c r="L65" s="159"/>
      <c r="M65" s="160"/>
      <c r="N65" s="160"/>
      <c r="O65" s="94"/>
      <c r="P65" s="94"/>
      <c r="Q65" s="94"/>
      <c r="R65" s="88"/>
      <c r="S65" s="161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</row>
    <row r="66" spans="1:37" x14ac:dyDescent="0.2">
      <c r="A66" s="94"/>
      <c r="B66" s="94"/>
      <c r="C66" s="94"/>
      <c r="D66" s="94"/>
      <c r="E66" s="94"/>
      <c r="F66" s="163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163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1:37" ht="19.5" x14ac:dyDescent="0.35">
      <c r="A67" s="94"/>
      <c r="B67" s="94"/>
      <c r="C67" s="164"/>
      <c r="D67" s="94"/>
      <c r="E67" s="94"/>
      <c r="F67" s="94"/>
      <c r="G67" s="94"/>
      <c r="H67" s="94"/>
      <c r="I67" s="94"/>
      <c r="J67" s="94"/>
      <c r="K67" s="88"/>
      <c r="L67" s="94"/>
      <c r="M67" s="94"/>
      <c r="N67" s="94"/>
      <c r="O67" s="162"/>
      <c r="P67" s="94"/>
      <c r="Q67" s="88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1:37" x14ac:dyDescent="0.2">
      <c r="A68" s="94"/>
      <c r="B68" s="163"/>
      <c r="C68" s="94"/>
      <c r="D68" s="94"/>
      <c r="E68" s="94"/>
      <c r="F68" s="94"/>
      <c r="G68" s="94"/>
      <c r="H68" s="94"/>
      <c r="I68" s="94"/>
      <c r="J68" s="94"/>
      <c r="K68" s="88"/>
      <c r="L68" s="88"/>
      <c r="M68" s="94"/>
      <c r="N68" s="94"/>
      <c r="O68" s="88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1:37" x14ac:dyDescent="0.2">
      <c r="A69" s="165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165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1:37" x14ac:dyDescent="0.2">
      <c r="A70" s="165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165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1:37" x14ac:dyDescent="0.2">
      <c r="A71" s="165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165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1:37" x14ac:dyDescent="0.2">
      <c r="A72" s="165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165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1:37" x14ac:dyDescent="0.2">
      <c r="A73" s="165"/>
      <c r="B73" s="94"/>
      <c r="C73" s="94"/>
      <c r="D73" s="94"/>
      <c r="E73" s="282"/>
      <c r="F73" s="94"/>
      <c r="G73" s="94"/>
      <c r="H73" s="94"/>
      <c r="I73" s="282"/>
      <c r="J73" s="94"/>
      <c r="K73" s="94"/>
      <c r="L73" s="94"/>
      <c r="M73" s="282"/>
      <c r="N73" s="94"/>
      <c r="O73" s="94"/>
      <c r="P73" s="94"/>
      <c r="Q73" s="282"/>
      <c r="R73" s="94"/>
      <c r="S73" s="94"/>
      <c r="T73" s="94"/>
      <c r="U73" s="282"/>
      <c r="V73" s="165"/>
      <c r="W73" s="94"/>
      <c r="X73" s="282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</row>
    <row r="74" spans="1:37" x14ac:dyDescent="0.2">
      <c r="A74" s="165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165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1:37" x14ac:dyDescent="0.2">
      <c r="A75" s="165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165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</row>
    <row r="76" spans="1:37" x14ac:dyDescent="0.2">
      <c r="A76" s="165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5"/>
      <c r="W76" s="166"/>
      <c r="X76" s="166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77" spans="1:37" x14ac:dyDescent="0.2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5"/>
      <c r="W77" s="166"/>
      <c r="X77" s="166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1:37" x14ac:dyDescent="0.2">
      <c r="A78" s="169"/>
      <c r="B78" s="241"/>
      <c r="C78" s="172"/>
      <c r="D78" s="94"/>
      <c r="E78" s="94"/>
      <c r="F78" s="172"/>
      <c r="G78" s="172"/>
      <c r="H78" s="94"/>
      <c r="I78" s="94"/>
      <c r="J78" s="172"/>
      <c r="K78" s="172"/>
      <c r="L78" s="94"/>
      <c r="M78" s="94"/>
      <c r="N78" s="172"/>
      <c r="O78" s="94"/>
      <c r="P78" s="94"/>
      <c r="Q78" s="94"/>
      <c r="R78" s="172"/>
      <c r="S78" s="172"/>
      <c r="T78" s="94"/>
      <c r="U78" s="94"/>
      <c r="V78" s="169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1:37" x14ac:dyDescent="0.2">
      <c r="A79" s="166"/>
      <c r="B79" s="241"/>
      <c r="C79" s="172"/>
      <c r="D79" s="245"/>
      <c r="E79" s="94"/>
      <c r="F79" s="172"/>
      <c r="G79" s="172"/>
      <c r="H79" s="94"/>
      <c r="I79" s="94"/>
      <c r="J79" s="172"/>
      <c r="K79" s="172"/>
      <c r="L79" s="94"/>
      <c r="M79" s="94"/>
      <c r="N79" s="172"/>
      <c r="O79" s="94"/>
      <c r="P79" s="94"/>
      <c r="Q79" s="94"/>
      <c r="R79" s="172"/>
      <c r="S79" s="172"/>
      <c r="T79" s="94"/>
      <c r="U79" s="94"/>
      <c r="V79" s="166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</row>
    <row r="80" spans="1:37" x14ac:dyDescent="0.2">
      <c r="A80" s="166"/>
      <c r="B80" s="241"/>
      <c r="C80" s="172"/>
      <c r="D80" s="245"/>
      <c r="E80" s="94"/>
      <c r="F80" s="172"/>
      <c r="G80" s="172"/>
      <c r="H80" s="94"/>
      <c r="I80" s="94"/>
      <c r="J80" s="172"/>
      <c r="K80" s="172"/>
      <c r="L80" s="94"/>
      <c r="M80" s="94"/>
      <c r="N80" s="172"/>
      <c r="O80" s="94"/>
      <c r="P80" s="94"/>
      <c r="Q80" s="94"/>
      <c r="R80" s="172"/>
      <c r="S80" s="172"/>
      <c r="T80" s="94"/>
      <c r="U80" s="94"/>
      <c r="V80" s="166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</row>
    <row r="81" spans="1:37" x14ac:dyDescent="0.2">
      <c r="A81" s="166"/>
      <c r="B81" s="241"/>
      <c r="C81" s="172"/>
      <c r="D81" s="245"/>
      <c r="E81" s="94"/>
      <c r="F81" s="172"/>
      <c r="G81" s="172"/>
      <c r="H81" s="94"/>
      <c r="I81" s="94"/>
      <c r="J81" s="172"/>
      <c r="K81" s="172"/>
      <c r="L81" s="94"/>
      <c r="M81" s="94"/>
      <c r="N81" s="172"/>
      <c r="O81" s="94"/>
      <c r="P81" s="94"/>
      <c r="Q81" s="94"/>
      <c r="R81" s="172"/>
      <c r="S81" s="172"/>
      <c r="T81" s="94"/>
      <c r="U81" s="94"/>
      <c r="V81" s="166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</row>
    <row r="82" spans="1:37" x14ac:dyDescent="0.2">
      <c r="A82" s="166"/>
      <c r="B82" s="241"/>
      <c r="C82" s="172"/>
      <c r="D82" s="245"/>
      <c r="E82" s="94"/>
      <c r="F82" s="172"/>
      <c r="G82" s="172"/>
      <c r="H82" s="94"/>
      <c r="I82" s="94"/>
      <c r="J82" s="172"/>
      <c r="K82" s="172"/>
      <c r="L82" s="94"/>
      <c r="M82" s="94"/>
      <c r="N82" s="172"/>
      <c r="O82" s="94"/>
      <c r="P82" s="94"/>
      <c r="Q82" s="94"/>
      <c r="R82" s="172"/>
      <c r="S82" s="172"/>
      <c r="T82" s="94"/>
      <c r="U82" s="94"/>
      <c r="V82" s="166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</row>
    <row r="83" spans="1:37" x14ac:dyDescent="0.2">
      <c r="A83" s="166"/>
      <c r="B83" s="241"/>
      <c r="C83" s="172"/>
      <c r="D83" s="245"/>
      <c r="E83" s="94"/>
      <c r="F83" s="172"/>
      <c r="G83" s="172"/>
      <c r="H83" s="94"/>
      <c r="I83" s="94"/>
      <c r="J83" s="172"/>
      <c r="K83" s="172"/>
      <c r="L83" s="94"/>
      <c r="M83" s="94"/>
      <c r="N83" s="172"/>
      <c r="O83" s="94"/>
      <c r="P83" s="94"/>
      <c r="Q83" s="94"/>
      <c r="R83" s="172"/>
      <c r="S83" s="172"/>
      <c r="T83" s="94"/>
      <c r="U83" s="94"/>
      <c r="V83" s="166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</row>
    <row r="84" spans="1:37" x14ac:dyDescent="0.2">
      <c r="A84" s="166"/>
      <c r="B84" s="241"/>
      <c r="C84" s="172"/>
      <c r="D84" s="245"/>
      <c r="E84" s="94"/>
      <c r="F84" s="172"/>
      <c r="G84" s="172"/>
      <c r="H84" s="94"/>
      <c r="I84" s="94"/>
      <c r="J84" s="172"/>
      <c r="K84" s="172"/>
      <c r="L84" s="94"/>
      <c r="M84" s="94"/>
      <c r="N84" s="172"/>
      <c r="O84" s="94"/>
      <c r="P84" s="94"/>
      <c r="Q84" s="94"/>
      <c r="R84" s="172"/>
      <c r="S84" s="172"/>
      <c r="T84" s="94"/>
      <c r="U84" s="94"/>
      <c r="V84" s="166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</row>
    <row r="85" spans="1:37" x14ac:dyDescent="0.2">
      <c r="A85" s="166"/>
      <c r="B85" s="241"/>
      <c r="C85" s="172"/>
      <c r="D85" s="245"/>
      <c r="E85" s="94"/>
      <c r="F85" s="172"/>
      <c r="G85" s="172"/>
      <c r="H85" s="94"/>
      <c r="I85" s="94"/>
      <c r="J85" s="172"/>
      <c r="K85" s="172"/>
      <c r="L85" s="94"/>
      <c r="M85" s="94"/>
      <c r="N85" s="172"/>
      <c r="O85" s="94"/>
      <c r="P85" s="94"/>
      <c r="Q85" s="94"/>
      <c r="R85" s="172"/>
      <c r="S85" s="172"/>
      <c r="T85" s="94"/>
      <c r="U85" s="94"/>
      <c r="V85" s="166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</row>
    <row r="86" spans="1:37" x14ac:dyDescent="0.2">
      <c r="A86" s="166"/>
      <c r="B86" s="241"/>
      <c r="C86" s="172"/>
      <c r="D86" s="245"/>
      <c r="E86" s="94"/>
      <c r="F86" s="172"/>
      <c r="G86" s="172"/>
      <c r="H86" s="94"/>
      <c r="I86" s="94"/>
      <c r="J86" s="172"/>
      <c r="K86" s="172"/>
      <c r="L86" s="94"/>
      <c r="M86" s="94"/>
      <c r="N86" s="172"/>
      <c r="O86" s="94"/>
      <c r="P86" s="94"/>
      <c r="Q86" s="94"/>
      <c r="R86" s="172"/>
      <c r="S86" s="172"/>
      <c r="T86" s="94"/>
      <c r="U86" s="94"/>
      <c r="V86" s="166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</row>
    <row r="87" spans="1:37" x14ac:dyDescent="0.2">
      <c r="A87" s="169"/>
      <c r="B87" s="241"/>
      <c r="C87" s="172"/>
      <c r="D87" s="245"/>
      <c r="E87" s="94"/>
      <c r="F87" s="172"/>
      <c r="G87" s="172"/>
      <c r="H87" s="94"/>
      <c r="I87" s="94"/>
      <c r="J87" s="172"/>
      <c r="K87" s="172"/>
      <c r="L87" s="94"/>
      <c r="M87" s="94"/>
      <c r="N87" s="172"/>
      <c r="O87" s="94"/>
      <c r="P87" s="94"/>
      <c r="Q87" s="94"/>
      <c r="R87" s="172"/>
      <c r="S87" s="172"/>
      <c r="T87" s="94"/>
      <c r="U87" s="94"/>
      <c r="V87" s="169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</row>
    <row r="88" spans="1:37" x14ac:dyDescent="0.2">
      <c r="A88" s="166"/>
      <c r="B88" s="241"/>
      <c r="C88" s="172"/>
      <c r="D88" s="245"/>
      <c r="E88" s="94"/>
      <c r="F88" s="172"/>
      <c r="G88" s="172"/>
      <c r="H88" s="94"/>
      <c r="I88" s="94"/>
      <c r="J88" s="172"/>
      <c r="K88" s="172"/>
      <c r="L88" s="94"/>
      <c r="M88" s="94"/>
      <c r="N88" s="172"/>
      <c r="O88" s="94"/>
      <c r="P88" s="94"/>
      <c r="Q88" s="94"/>
      <c r="R88" s="172"/>
      <c r="S88" s="172"/>
      <c r="T88" s="94"/>
      <c r="U88" s="94"/>
      <c r="V88" s="166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</row>
    <row r="89" spans="1:37" s="247" customFormat="1" x14ac:dyDescent="0.2">
      <c r="A89" s="166"/>
      <c r="B89" s="241"/>
      <c r="C89" s="172"/>
      <c r="D89" s="245"/>
      <c r="E89" s="94"/>
      <c r="F89" s="172"/>
      <c r="G89" s="172"/>
      <c r="H89" s="94"/>
      <c r="I89" s="94"/>
      <c r="J89" s="172"/>
      <c r="K89" s="172"/>
      <c r="L89" s="94"/>
      <c r="M89" s="94"/>
      <c r="N89" s="172"/>
      <c r="O89" s="94"/>
      <c r="P89" s="94"/>
      <c r="Q89" s="94"/>
      <c r="R89" s="172"/>
      <c r="S89" s="172"/>
      <c r="T89" s="94"/>
      <c r="U89" s="94"/>
      <c r="V89" s="166"/>
      <c r="W89" s="94"/>
      <c r="X89" s="94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</row>
    <row r="90" spans="1:37" x14ac:dyDescent="0.2">
      <c r="A90" s="166"/>
      <c r="B90" s="241"/>
      <c r="C90" s="172"/>
      <c r="D90" s="245"/>
      <c r="E90" s="94"/>
      <c r="F90" s="172"/>
      <c r="G90" s="172"/>
      <c r="H90" s="94"/>
      <c r="I90" s="94"/>
      <c r="J90" s="172"/>
      <c r="K90" s="172"/>
      <c r="L90" s="94"/>
      <c r="M90" s="94"/>
      <c r="N90" s="172"/>
      <c r="O90" s="94"/>
      <c r="P90" s="94"/>
      <c r="Q90" s="94"/>
      <c r="R90" s="172"/>
      <c r="S90" s="172"/>
      <c r="T90" s="94"/>
      <c r="U90" s="94"/>
      <c r="V90" s="166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</row>
    <row r="91" spans="1:37" s="247" customFormat="1" x14ac:dyDescent="0.2">
      <c r="A91" s="166"/>
      <c r="B91" s="241"/>
      <c r="C91" s="172"/>
      <c r="D91" s="245"/>
      <c r="E91" s="94"/>
      <c r="F91" s="172"/>
      <c r="G91" s="172"/>
      <c r="H91" s="94"/>
      <c r="I91" s="94"/>
      <c r="J91" s="172"/>
      <c r="K91" s="172"/>
      <c r="L91" s="94"/>
      <c r="M91" s="94"/>
      <c r="N91" s="172"/>
      <c r="O91" s="94"/>
      <c r="P91" s="94"/>
      <c r="Q91" s="94"/>
      <c r="R91" s="172"/>
      <c r="S91" s="172"/>
      <c r="T91" s="94"/>
      <c r="U91" s="94"/>
      <c r="V91" s="166"/>
      <c r="W91" s="94"/>
      <c r="X91" s="154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</row>
    <row r="92" spans="1:37" x14ac:dyDescent="0.2">
      <c r="A92" s="166"/>
      <c r="B92" s="241"/>
      <c r="C92" s="172"/>
      <c r="D92" s="245"/>
      <c r="E92" s="94"/>
      <c r="F92" s="172"/>
      <c r="G92" s="172"/>
      <c r="H92" s="94"/>
      <c r="I92" s="94"/>
      <c r="J92" s="172"/>
      <c r="K92" s="172"/>
      <c r="L92" s="94"/>
      <c r="M92" s="94"/>
      <c r="N92" s="172"/>
      <c r="O92" s="94"/>
      <c r="P92" s="94"/>
      <c r="Q92" s="94"/>
      <c r="R92" s="172"/>
      <c r="S92" s="172"/>
      <c r="T92" s="94"/>
      <c r="U92" s="94"/>
      <c r="V92" s="166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</row>
    <row r="93" spans="1:37" x14ac:dyDescent="0.2">
      <c r="A93" s="166"/>
      <c r="B93" s="241"/>
      <c r="C93" s="172"/>
      <c r="D93" s="245"/>
      <c r="E93" s="94"/>
      <c r="F93" s="172"/>
      <c r="G93" s="172"/>
      <c r="H93" s="94"/>
      <c r="I93" s="94"/>
      <c r="J93" s="172"/>
      <c r="K93" s="172"/>
      <c r="L93" s="94"/>
      <c r="M93" s="94"/>
      <c r="N93" s="172"/>
      <c r="O93" s="94"/>
      <c r="P93" s="94"/>
      <c r="Q93" s="94"/>
      <c r="R93" s="172"/>
      <c r="S93" s="172"/>
      <c r="T93" s="94"/>
      <c r="U93" s="94"/>
      <c r="V93" s="166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</row>
    <row r="94" spans="1:37" x14ac:dyDescent="0.2">
      <c r="A94" s="166"/>
      <c r="B94" s="241"/>
      <c r="C94" s="172"/>
      <c r="D94" s="245"/>
      <c r="E94" s="94"/>
      <c r="F94" s="172"/>
      <c r="G94" s="172"/>
      <c r="H94" s="94"/>
      <c r="I94" s="94"/>
      <c r="J94" s="172"/>
      <c r="K94" s="172"/>
      <c r="L94" s="94"/>
      <c r="M94" s="94"/>
      <c r="N94" s="172"/>
      <c r="O94" s="94"/>
      <c r="P94" s="94"/>
      <c r="Q94" s="94"/>
      <c r="R94" s="172"/>
      <c r="S94" s="172"/>
      <c r="T94" s="94"/>
      <c r="U94" s="94"/>
      <c r="V94" s="166"/>
      <c r="W94" s="94"/>
      <c r="X94" s="15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</row>
    <row r="95" spans="1:37" x14ac:dyDescent="0.2">
      <c r="A95" s="166"/>
      <c r="B95" s="241"/>
      <c r="C95" s="172"/>
      <c r="D95" s="245"/>
      <c r="E95" s="94"/>
      <c r="F95" s="172"/>
      <c r="G95" s="172"/>
      <c r="H95" s="94"/>
      <c r="I95" s="94"/>
      <c r="J95" s="172"/>
      <c r="K95" s="172"/>
      <c r="L95" s="94"/>
      <c r="M95" s="94"/>
      <c r="N95" s="172"/>
      <c r="O95" s="94"/>
      <c r="P95" s="94"/>
      <c r="Q95" s="94"/>
      <c r="R95" s="172"/>
      <c r="S95" s="172"/>
      <c r="T95" s="94"/>
      <c r="U95" s="94"/>
      <c r="V95" s="166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</row>
    <row r="96" spans="1:37" x14ac:dyDescent="0.2">
      <c r="A96" s="166"/>
      <c r="B96" s="241"/>
      <c r="C96" s="172"/>
      <c r="D96" s="245"/>
      <c r="E96" s="94"/>
      <c r="F96" s="172"/>
      <c r="G96" s="172"/>
      <c r="H96" s="94"/>
      <c r="I96" s="94"/>
      <c r="J96" s="172"/>
      <c r="K96" s="172"/>
      <c r="L96" s="94"/>
      <c r="M96" s="94"/>
      <c r="N96" s="172"/>
      <c r="O96" s="94"/>
      <c r="P96" s="94"/>
      <c r="Q96" s="94"/>
      <c r="R96" s="172"/>
      <c r="S96" s="172"/>
      <c r="T96" s="94"/>
      <c r="U96" s="94"/>
      <c r="V96" s="166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</row>
    <row r="97" spans="1:37" x14ac:dyDescent="0.2">
      <c r="A97" s="166"/>
      <c r="B97" s="241"/>
      <c r="C97" s="172"/>
      <c r="D97" s="248"/>
      <c r="E97" s="242"/>
      <c r="F97" s="172"/>
      <c r="G97" s="172"/>
      <c r="H97" s="242"/>
      <c r="I97" s="242"/>
      <c r="J97" s="172"/>
      <c r="K97" s="172"/>
      <c r="L97" s="242"/>
      <c r="M97" s="242"/>
      <c r="N97" s="172"/>
      <c r="O97" s="94"/>
      <c r="P97" s="242"/>
      <c r="Q97" s="242"/>
      <c r="R97" s="172"/>
      <c r="S97" s="172"/>
      <c r="T97" s="242"/>
      <c r="U97" s="242"/>
      <c r="V97" s="166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</row>
    <row r="98" spans="1:37" s="247" customFormat="1" x14ac:dyDescent="0.2">
      <c r="A98" s="166"/>
      <c r="B98" s="241"/>
      <c r="C98" s="172"/>
      <c r="D98" s="249"/>
      <c r="E98" s="154"/>
      <c r="F98" s="172"/>
      <c r="G98" s="172"/>
      <c r="H98" s="154"/>
      <c r="I98" s="154"/>
      <c r="J98" s="172"/>
      <c r="K98" s="172"/>
      <c r="L98" s="154"/>
      <c r="M98" s="154"/>
      <c r="N98" s="172"/>
      <c r="O98" s="94"/>
      <c r="P98" s="154"/>
      <c r="Q98" s="154"/>
      <c r="R98" s="172"/>
      <c r="S98" s="172"/>
      <c r="T98" s="154"/>
      <c r="U98" s="154"/>
      <c r="V98" s="166"/>
      <c r="W98" s="94"/>
      <c r="X98" s="94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</row>
    <row r="99" spans="1:37" s="247" customFormat="1" x14ac:dyDescent="0.2">
      <c r="A99" s="166"/>
      <c r="B99" s="241"/>
      <c r="C99" s="172"/>
      <c r="D99" s="245"/>
      <c r="E99" s="94"/>
      <c r="F99" s="172"/>
      <c r="G99" s="172"/>
      <c r="H99" s="94"/>
      <c r="I99" s="94"/>
      <c r="J99" s="172"/>
      <c r="K99" s="172"/>
      <c r="L99" s="94"/>
      <c r="M99" s="94"/>
      <c r="N99" s="172"/>
      <c r="O99" s="94"/>
      <c r="P99" s="94"/>
      <c r="Q99" s="94"/>
      <c r="R99" s="172"/>
      <c r="S99" s="172"/>
      <c r="T99" s="94"/>
      <c r="U99" s="94"/>
      <c r="V99" s="166"/>
      <c r="W99" s="94"/>
      <c r="X99" s="94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</row>
    <row r="100" spans="1:37" s="247" customFormat="1" x14ac:dyDescent="0.2">
      <c r="A100" s="166"/>
      <c r="B100" s="241"/>
      <c r="C100" s="172"/>
      <c r="D100" s="245"/>
      <c r="E100" s="94"/>
      <c r="F100" s="172"/>
      <c r="G100" s="172"/>
      <c r="H100" s="94"/>
      <c r="I100" s="94"/>
      <c r="J100" s="172"/>
      <c r="K100" s="172"/>
      <c r="L100" s="94"/>
      <c r="M100" s="94"/>
      <c r="N100" s="172"/>
      <c r="O100" s="94"/>
      <c r="P100" s="94"/>
      <c r="Q100" s="94"/>
      <c r="R100" s="172"/>
      <c r="S100" s="172"/>
      <c r="T100" s="94"/>
      <c r="U100" s="94"/>
      <c r="V100" s="166"/>
      <c r="W100" s="94"/>
      <c r="X100" s="94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</row>
    <row r="101" spans="1:37" x14ac:dyDescent="0.2">
      <c r="A101" s="166"/>
      <c r="B101" s="241"/>
      <c r="C101" s="172"/>
      <c r="D101" s="245"/>
      <c r="E101" s="94"/>
      <c r="F101" s="172"/>
      <c r="G101" s="172"/>
      <c r="H101" s="94"/>
      <c r="I101" s="94"/>
      <c r="J101" s="172"/>
      <c r="K101" s="172"/>
      <c r="L101" s="94"/>
      <c r="M101" s="94"/>
      <c r="N101" s="172"/>
      <c r="O101" s="94"/>
      <c r="P101" s="94"/>
      <c r="Q101" s="94"/>
      <c r="R101" s="172"/>
      <c r="S101" s="172"/>
      <c r="T101" s="94"/>
      <c r="U101" s="94"/>
      <c r="V101" s="166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</row>
    <row r="102" spans="1:37" s="247" customFormat="1" x14ac:dyDescent="0.2">
      <c r="A102" s="166"/>
      <c r="B102" s="241"/>
      <c r="C102" s="172"/>
      <c r="D102" s="245"/>
      <c r="E102" s="94"/>
      <c r="F102" s="172"/>
      <c r="G102" s="172"/>
      <c r="H102" s="94"/>
      <c r="I102" s="94"/>
      <c r="J102" s="172"/>
      <c r="K102" s="172"/>
      <c r="L102" s="94"/>
      <c r="M102" s="94"/>
      <c r="N102" s="172"/>
      <c r="O102" s="94"/>
      <c r="P102" s="94"/>
      <c r="Q102" s="94"/>
      <c r="R102" s="172"/>
      <c r="S102" s="172"/>
      <c r="T102" s="94"/>
      <c r="U102" s="94"/>
      <c r="V102" s="166"/>
      <c r="W102" s="94"/>
      <c r="X102" s="94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</row>
    <row r="103" spans="1:37" x14ac:dyDescent="0.2">
      <c r="A103" s="94"/>
      <c r="B103" s="94"/>
      <c r="C103" s="94"/>
      <c r="D103" s="245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</row>
    <row r="104" spans="1:37" x14ac:dyDescent="0.2">
      <c r="A104" s="94"/>
      <c r="B104" s="94"/>
      <c r="C104" s="88"/>
      <c r="D104" s="245"/>
      <c r="E104" s="154"/>
      <c r="F104" s="94"/>
      <c r="G104" s="88"/>
      <c r="H104" s="94"/>
      <c r="I104" s="154"/>
      <c r="J104" s="94"/>
      <c r="K104" s="88"/>
      <c r="L104" s="94"/>
      <c r="M104" s="154"/>
      <c r="N104" s="94"/>
      <c r="O104" s="88"/>
      <c r="P104" s="94"/>
      <c r="Q104" s="154"/>
      <c r="R104" s="94"/>
      <c r="S104" s="88"/>
      <c r="T104" s="94"/>
      <c r="U104" s="154"/>
      <c r="V104" s="94"/>
      <c r="W104" s="94"/>
      <c r="X104" s="15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</row>
    <row r="105" spans="1:37" x14ac:dyDescent="0.2">
      <c r="A105" s="166"/>
      <c r="B105" s="94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</row>
    <row r="106" spans="1:37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</row>
    <row r="107" spans="1:37" x14ac:dyDescent="0.2">
      <c r="A107" s="94"/>
      <c r="B107" s="94"/>
      <c r="C107" s="88"/>
      <c r="D107" s="88"/>
      <c r="E107" s="88"/>
      <c r="F107" s="94"/>
      <c r="G107" s="94"/>
      <c r="H107" s="94"/>
      <c r="I107" s="94"/>
      <c r="J107" s="94"/>
      <c r="K107" s="94"/>
      <c r="L107" s="94"/>
      <c r="M107" s="94"/>
      <c r="N107" s="88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</row>
    <row r="108" spans="1:37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</row>
    <row r="109" spans="1:37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</row>
    <row r="110" spans="1:37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</row>
    <row r="111" spans="1:37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</row>
    <row r="112" spans="1:37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</row>
    <row r="113" spans="1:37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</row>
    <row r="114" spans="1:37" x14ac:dyDescent="0.2">
      <c r="A114" s="250"/>
      <c r="B114" s="241"/>
      <c r="C114" s="241"/>
      <c r="D114" s="251"/>
      <c r="E114" s="251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</row>
    <row r="115" spans="1:37" x14ac:dyDescent="0.2">
      <c r="A115" s="252"/>
      <c r="B115" s="241"/>
      <c r="C115" s="241"/>
      <c r="D115" s="251"/>
      <c r="E115" s="251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</row>
    <row r="116" spans="1:37" x14ac:dyDescent="0.2">
      <c r="A116" s="252"/>
      <c r="B116" s="241"/>
      <c r="C116" s="241"/>
      <c r="D116" s="251"/>
      <c r="E116" s="251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</row>
    <row r="117" spans="1:37" x14ac:dyDescent="0.2">
      <c r="A117" s="252"/>
      <c r="B117" s="241"/>
      <c r="C117" s="241"/>
      <c r="D117" s="251"/>
      <c r="E117" s="251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</row>
    <row r="118" spans="1:37" x14ac:dyDescent="0.2">
      <c r="A118" s="252"/>
      <c r="B118" s="241"/>
      <c r="C118" s="241"/>
      <c r="D118" s="251"/>
      <c r="E118" s="251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</row>
    <row r="119" spans="1:37" x14ac:dyDescent="0.2">
      <c r="A119" s="252"/>
      <c r="B119" s="241"/>
      <c r="C119" s="241"/>
      <c r="D119" s="251"/>
      <c r="E119" s="251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</row>
    <row r="120" spans="1:37" x14ac:dyDescent="0.2">
      <c r="A120" s="252"/>
      <c r="B120" s="241"/>
      <c r="C120" s="241"/>
      <c r="D120" s="251"/>
      <c r="E120" s="251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</row>
    <row r="121" spans="1:37" x14ac:dyDescent="0.2">
      <c r="A121" s="252"/>
      <c r="B121" s="241"/>
      <c r="C121" s="241"/>
      <c r="D121" s="251"/>
      <c r="E121" s="251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</row>
    <row r="122" spans="1:37" x14ac:dyDescent="0.2">
      <c r="A122" s="252"/>
      <c r="B122" s="241"/>
      <c r="C122" s="241"/>
      <c r="D122" s="251"/>
      <c r="E122" s="251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</row>
    <row r="123" spans="1:37" x14ac:dyDescent="0.2">
      <c r="A123" s="250"/>
      <c r="B123" s="241"/>
      <c r="C123" s="241"/>
      <c r="D123" s="251"/>
      <c r="E123" s="251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</row>
    <row r="124" spans="1:37" x14ac:dyDescent="0.2">
      <c r="A124" s="252"/>
      <c r="B124" s="241"/>
      <c r="C124" s="241"/>
      <c r="D124" s="251"/>
      <c r="E124" s="251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</row>
    <row r="125" spans="1:37" x14ac:dyDescent="0.2">
      <c r="A125" s="252"/>
      <c r="B125" s="241"/>
      <c r="C125" s="241"/>
      <c r="D125" s="251"/>
      <c r="E125" s="251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x14ac:dyDescent="0.2">
      <c r="A126" s="252"/>
      <c r="B126" s="241"/>
      <c r="C126" s="241"/>
      <c r="D126" s="251"/>
      <c r="E126" s="251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</row>
    <row r="127" spans="1:37" x14ac:dyDescent="0.2">
      <c r="A127" s="252"/>
      <c r="B127" s="241"/>
      <c r="C127" s="241"/>
      <c r="D127" s="251"/>
      <c r="E127" s="251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</row>
    <row r="128" spans="1:37" x14ac:dyDescent="0.2">
      <c r="A128" s="252"/>
      <c r="B128" s="241"/>
      <c r="C128" s="241"/>
      <c r="D128" s="251"/>
      <c r="E128" s="251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</row>
    <row r="129" spans="1:37" x14ac:dyDescent="0.2">
      <c r="A129" s="252"/>
      <c r="B129" s="241"/>
      <c r="C129" s="241"/>
      <c r="D129" s="251"/>
      <c r="E129" s="251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</row>
    <row r="130" spans="1:37" x14ac:dyDescent="0.2">
      <c r="A130" s="252"/>
      <c r="B130" s="241"/>
      <c r="C130" s="241"/>
      <c r="D130" s="251"/>
      <c r="E130" s="251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</row>
    <row r="131" spans="1:37" x14ac:dyDescent="0.2">
      <c r="A131" s="252"/>
      <c r="B131" s="241"/>
      <c r="C131" s="241"/>
      <c r="D131" s="251"/>
      <c r="E131" s="251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</row>
    <row r="132" spans="1:37" x14ac:dyDescent="0.2">
      <c r="A132" s="252"/>
      <c r="B132" s="241"/>
      <c r="C132" s="241"/>
      <c r="D132" s="251"/>
      <c r="E132" s="251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</row>
    <row r="133" spans="1:37" x14ac:dyDescent="0.2">
      <c r="A133" s="252"/>
      <c r="B133" s="241"/>
      <c r="C133" s="241"/>
      <c r="D133" s="251"/>
      <c r="E133" s="251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</row>
    <row r="134" spans="1:37" x14ac:dyDescent="0.2">
      <c r="A134" s="252"/>
      <c r="B134" s="241"/>
      <c r="C134" s="241"/>
      <c r="D134" s="251"/>
      <c r="E134" s="251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</row>
    <row r="135" spans="1:37" x14ac:dyDescent="0.2">
      <c r="A135" s="252"/>
      <c r="B135" s="241"/>
      <c r="C135" s="241"/>
      <c r="D135" s="251"/>
      <c r="E135" s="251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</row>
    <row r="136" spans="1:37" x14ac:dyDescent="0.2">
      <c r="A136" s="252"/>
      <c r="B136" s="241"/>
      <c r="C136" s="241"/>
      <c r="D136" s="251"/>
      <c r="E136" s="251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</row>
    <row r="137" spans="1:37" x14ac:dyDescent="0.2">
      <c r="A137" s="253" t="s">
        <v>0</v>
      </c>
      <c r="B137" s="227">
        <v>10565.4</v>
      </c>
      <c r="C137" s="132"/>
      <c r="D137" s="254" t="e">
        <f>(B137-#REF!)*D109*2</f>
        <v>#REF!</v>
      </c>
      <c r="E137" s="254" t="e">
        <f>(C137-#REF!)*E109*2</f>
        <v>#REF!</v>
      </c>
    </row>
    <row r="138" spans="1:37" ht="13.5" thickBot="1" x14ac:dyDescent="0.25">
      <c r="A138" s="255" t="s">
        <v>1</v>
      </c>
      <c r="B138" s="139">
        <v>10565.55</v>
      </c>
      <c r="C138" s="148"/>
      <c r="D138" s="256" t="e">
        <f>(B138-#REF!)*D109*2</f>
        <v>#REF!</v>
      </c>
      <c r="E138" s="256" t="e">
        <f>(C138-#REF!)*E109*2</f>
        <v>#REF!</v>
      </c>
    </row>
    <row r="140" spans="1:37" x14ac:dyDescent="0.2">
      <c r="A140" s="82" t="s">
        <v>2</v>
      </c>
      <c r="C140" s="77" t="s">
        <v>27</v>
      </c>
      <c r="D140" s="78">
        <f>( B138-B114)*D109</f>
        <v>0</v>
      </c>
      <c r="E140" s="78">
        <f>( C138-C114)*E109</f>
        <v>0</v>
      </c>
    </row>
  </sheetData>
  <mergeCells count="4">
    <mergeCell ref="W8:X8"/>
    <mergeCell ref="W9:X9"/>
    <mergeCell ref="A6:A14"/>
    <mergeCell ref="V6:V14"/>
  </mergeCells>
  <phoneticPr fontId="14" type="noConversion"/>
  <pageMargins left="0.39370078740157483" right="0.19685039370078741" top="0.19685039370078741" bottom="0.19685039370078741" header="0" footer="0"/>
  <pageSetup paperSize="9" scale="7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H113"/>
  <sheetViews>
    <sheetView topLeftCell="Y1" zoomScale="85" zoomScaleNormal="85" workbookViewId="0">
      <selection activeCell="AR3" sqref="AR3"/>
    </sheetView>
  </sheetViews>
  <sheetFormatPr defaultRowHeight="12.75" x14ac:dyDescent="0.2"/>
  <cols>
    <col min="1" max="1" width="5.7109375" style="82" customWidth="1"/>
    <col min="2" max="3" width="9.85546875" style="82" customWidth="1"/>
    <col min="4" max="5" width="5.85546875" style="82" customWidth="1"/>
    <col min="6" max="7" width="9.85546875" style="82" customWidth="1"/>
    <col min="8" max="9" width="5.85546875" style="82" customWidth="1"/>
    <col min="10" max="11" width="9.85546875" style="82" customWidth="1"/>
    <col min="12" max="13" width="5.85546875" style="82" customWidth="1"/>
    <col min="14" max="15" width="9.85546875" style="82" customWidth="1"/>
    <col min="16" max="17" width="5.85546875" style="82" customWidth="1"/>
    <col min="18" max="19" width="9.85546875" style="82" customWidth="1"/>
    <col min="20" max="21" width="5.85546875" style="82" customWidth="1"/>
    <col min="22" max="23" width="9.85546875" style="82" customWidth="1"/>
    <col min="24" max="25" width="5.85546875" style="82" customWidth="1"/>
    <col min="26" max="26" width="5.7109375" style="82" customWidth="1"/>
    <col min="27" max="28" width="9.85546875" style="82" customWidth="1"/>
    <col min="29" max="30" width="5.85546875" style="82" customWidth="1"/>
    <col min="31" max="32" width="9.85546875" style="82" customWidth="1"/>
    <col min="33" max="34" width="5.85546875" style="82" customWidth="1"/>
    <col min="35" max="36" width="9.85546875" style="82" customWidth="1"/>
    <col min="37" max="38" width="5.85546875" style="82" customWidth="1"/>
    <col min="39" max="40" width="9.85546875" style="82" customWidth="1"/>
    <col min="41" max="42" width="5.85546875" style="82" customWidth="1"/>
    <col min="43" max="44" width="9.85546875" style="82" customWidth="1"/>
    <col min="45" max="46" width="5.85546875" style="82" customWidth="1"/>
    <col min="47" max="47" width="5.7109375" style="82" customWidth="1"/>
    <col min="48" max="49" width="9.85546875" style="82" customWidth="1"/>
    <col min="50" max="50" width="9.140625" style="82"/>
    <col min="51" max="51" width="11.28515625" style="82" customWidth="1"/>
    <col min="52" max="52" width="12.140625" style="82" customWidth="1"/>
    <col min="53" max="16384" width="9.140625" style="82"/>
  </cols>
  <sheetData>
    <row r="1" spans="1:49" s="76" customFormat="1" x14ac:dyDescent="0.2">
      <c r="B1" s="76">
        <v>49</v>
      </c>
      <c r="C1" s="76">
        <v>50</v>
      </c>
      <c r="F1" s="76">
        <v>43</v>
      </c>
      <c r="G1" s="76">
        <v>44</v>
      </c>
      <c r="J1" s="76">
        <v>41</v>
      </c>
      <c r="K1" s="76">
        <v>42</v>
      </c>
      <c r="N1" s="76">
        <v>53</v>
      </c>
      <c r="O1" s="76">
        <v>54</v>
      </c>
      <c r="R1" s="76">
        <v>45</v>
      </c>
      <c r="S1" s="76">
        <v>46</v>
      </c>
      <c r="V1" s="76">
        <v>51</v>
      </c>
      <c r="W1" s="76">
        <v>52</v>
      </c>
      <c r="AA1" s="76">
        <v>55</v>
      </c>
      <c r="AB1" s="76">
        <v>56</v>
      </c>
      <c r="AE1" s="76">
        <v>47</v>
      </c>
      <c r="AF1" s="76">
        <v>48</v>
      </c>
    </row>
    <row r="2" spans="1:49" s="144" customFormat="1" ht="18.75" x14ac:dyDescent="0.3">
      <c r="A2" s="184" t="s">
        <v>20</v>
      </c>
      <c r="B2" s="184"/>
      <c r="C2" s="184"/>
      <c r="D2" s="184"/>
      <c r="E2" s="184"/>
      <c r="F2" s="153"/>
      <c r="G2" s="79" t="str">
        <f>CONCATENATE(TEXT(Данные!$B$1,"ДД ММММ ГГГГ"), "   г.")</f>
        <v>15 Декабрь 2021   г.</v>
      </c>
      <c r="H2" s="153"/>
      <c r="I2" s="185"/>
      <c r="K2" s="186" t="s">
        <v>25</v>
      </c>
      <c r="L2" s="187"/>
      <c r="M2" s="188"/>
      <c r="N2" s="188"/>
      <c r="R2" s="184" t="s">
        <v>22</v>
      </c>
      <c r="S2" s="189" t="s">
        <v>30</v>
      </c>
      <c r="T2" s="153"/>
      <c r="U2" s="153"/>
      <c r="V2" s="153"/>
      <c r="W2" s="153"/>
      <c r="X2" s="153"/>
      <c r="Y2" s="153"/>
      <c r="Z2" s="184" t="s">
        <v>20</v>
      </c>
      <c r="AA2" s="184"/>
      <c r="AB2" s="184"/>
      <c r="AC2" s="184"/>
      <c r="AD2" s="184"/>
      <c r="AE2" s="153"/>
      <c r="AF2" s="192" t="s">
        <v>81</v>
      </c>
      <c r="AG2" s="153"/>
      <c r="AH2" s="194" t="s">
        <v>77</v>
      </c>
      <c r="AJ2" s="186" t="s">
        <v>25</v>
      </c>
      <c r="AK2" s="187"/>
      <c r="AL2" s="188"/>
      <c r="AM2" s="188"/>
      <c r="AQ2" s="184" t="s">
        <v>22</v>
      </c>
      <c r="AR2" s="189" t="s">
        <v>170</v>
      </c>
      <c r="AS2" s="153"/>
      <c r="AT2" s="153"/>
      <c r="AU2" s="153"/>
      <c r="AV2" s="153"/>
      <c r="AW2" s="153"/>
    </row>
    <row r="3" spans="1:49" s="144" customFormat="1" x14ac:dyDescent="0.2">
      <c r="C3" s="144" t="s">
        <v>2</v>
      </c>
      <c r="F3" s="257" t="s">
        <v>21</v>
      </c>
      <c r="G3" s="257"/>
      <c r="H3" s="257"/>
      <c r="U3" s="190" t="s">
        <v>23</v>
      </c>
      <c r="AE3" s="257" t="s">
        <v>21</v>
      </c>
      <c r="AF3" s="257"/>
      <c r="AG3" s="257"/>
      <c r="AT3" s="190" t="s">
        <v>23</v>
      </c>
    </row>
    <row r="4" spans="1:49" s="144" customFormat="1" ht="19.5" x14ac:dyDescent="0.35">
      <c r="A4" s="144" t="s">
        <v>16</v>
      </c>
      <c r="B4" s="153"/>
      <c r="C4" s="191" t="s">
        <v>38</v>
      </c>
      <c r="D4" s="153"/>
      <c r="E4" s="153"/>
      <c r="F4" s="153"/>
      <c r="G4" s="153"/>
      <c r="H4" s="153"/>
      <c r="I4" s="153"/>
      <c r="K4" s="184" t="s">
        <v>24</v>
      </c>
      <c r="N4" s="153"/>
      <c r="O4" s="192">
        <v>10</v>
      </c>
      <c r="P4" s="153"/>
      <c r="Q4" s="184" t="s">
        <v>26</v>
      </c>
      <c r="Z4" s="144" t="s">
        <v>16</v>
      </c>
      <c r="AA4" s="153"/>
      <c r="AB4" s="191" t="s">
        <v>38</v>
      </c>
      <c r="AC4" s="153"/>
      <c r="AD4" s="153"/>
      <c r="AE4" s="153"/>
      <c r="AF4" s="153"/>
      <c r="AG4" s="153"/>
      <c r="AH4" s="153"/>
      <c r="AJ4" s="184" t="s">
        <v>24</v>
      </c>
      <c r="AM4" s="153"/>
      <c r="AN4" s="192">
        <v>10</v>
      </c>
      <c r="AO4" s="153"/>
      <c r="AP4" s="184" t="s">
        <v>26</v>
      </c>
    </row>
    <row r="5" spans="1:49" s="144" customFormat="1" ht="15" customHeight="1" thickBot="1" x14ac:dyDescent="0.25">
      <c r="B5" s="190" t="s">
        <v>19</v>
      </c>
      <c r="K5" s="184"/>
      <c r="L5" s="184"/>
      <c r="N5" s="193"/>
      <c r="O5" s="194"/>
      <c r="P5" s="193"/>
      <c r="AA5" s="190" t="s">
        <v>19</v>
      </c>
      <c r="AJ5" s="184"/>
      <c r="AK5" s="184"/>
      <c r="AM5" s="193"/>
      <c r="AN5" s="194"/>
      <c r="AO5" s="193"/>
    </row>
    <row r="6" spans="1:49" s="144" customFormat="1" x14ac:dyDescent="0.2">
      <c r="A6" s="373" t="s">
        <v>88</v>
      </c>
      <c r="B6" s="195" t="s">
        <v>17</v>
      </c>
      <c r="C6" s="196"/>
      <c r="D6" s="197">
        <v>18</v>
      </c>
      <c r="E6" s="198"/>
      <c r="F6" s="195" t="s">
        <v>17</v>
      </c>
      <c r="G6" s="196"/>
      <c r="H6" s="197">
        <v>8</v>
      </c>
      <c r="I6" s="198"/>
      <c r="J6" s="195" t="s">
        <v>17</v>
      </c>
      <c r="K6" s="196"/>
      <c r="L6" s="197">
        <v>7</v>
      </c>
      <c r="M6" s="198"/>
      <c r="N6" s="195" t="s">
        <v>17</v>
      </c>
      <c r="O6" s="196"/>
      <c r="P6" s="197">
        <v>20</v>
      </c>
      <c r="Q6" s="198"/>
      <c r="R6" s="195" t="s">
        <v>17</v>
      </c>
      <c r="S6" s="196"/>
      <c r="T6" s="197">
        <v>9</v>
      </c>
      <c r="U6" s="197"/>
      <c r="V6" s="195" t="s">
        <v>17</v>
      </c>
      <c r="W6" s="196"/>
      <c r="X6" s="197">
        <v>19</v>
      </c>
      <c r="Y6" s="198"/>
      <c r="Z6" s="373" t="s">
        <v>88</v>
      </c>
      <c r="AA6" s="195" t="s">
        <v>17</v>
      </c>
      <c r="AB6" s="196"/>
      <c r="AC6" s="197">
        <v>21</v>
      </c>
      <c r="AD6" s="198"/>
      <c r="AE6" s="195" t="s">
        <v>17</v>
      </c>
      <c r="AF6" s="196"/>
      <c r="AG6" s="197">
        <v>10</v>
      </c>
      <c r="AH6" s="198"/>
      <c r="AI6" s="195" t="s">
        <v>17</v>
      </c>
      <c r="AJ6" s="196"/>
      <c r="AK6" s="197" t="s">
        <v>2</v>
      </c>
      <c r="AL6" s="198"/>
      <c r="AM6" s="195" t="s">
        <v>17</v>
      </c>
      <c r="AN6" s="196"/>
      <c r="AO6" s="197" t="s">
        <v>2</v>
      </c>
      <c r="AP6" s="198"/>
      <c r="AQ6" s="195" t="s">
        <v>17</v>
      </c>
      <c r="AR6" s="196"/>
      <c r="AS6" s="197" t="s">
        <v>2</v>
      </c>
      <c r="AT6" s="197"/>
      <c r="AU6" s="373" t="s">
        <v>88</v>
      </c>
      <c r="AV6" s="96" t="s">
        <v>2</v>
      </c>
      <c r="AW6" s="99"/>
    </row>
    <row r="7" spans="1:49" s="144" customFormat="1" x14ac:dyDescent="0.2">
      <c r="A7" s="374"/>
      <c r="B7" s="200" t="s">
        <v>18</v>
      </c>
      <c r="C7" s="193"/>
      <c r="D7" s="193"/>
      <c r="E7" s="201"/>
      <c r="F7" s="200" t="s">
        <v>18</v>
      </c>
      <c r="G7" s="193"/>
      <c r="H7" s="193"/>
      <c r="I7" s="201"/>
      <c r="J7" s="200" t="s">
        <v>18</v>
      </c>
      <c r="K7" s="193"/>
      <c r="L7" s="193"/>
      <c r="M7" s="201"/>
      <c r="N7" s="200" t="s">
        <v>18</v>
      </c>
      <c r="O7" s="193"/>
      <c r="P7" s="193"/>
      <c r="Q7" s="201"/>
      <c r="R7" s="200" t="s">
        <v>18</v>
      </c>
      <c r="S7" s="193"/>
      <c r="T7" s="193"/>
      <c r="U7" s="193"/>
      <c r="V7" s="200" t="s">
        <v>18</v>
      </c>
      <c r="W7" s="193"/>
      <c r="X7" s="193"/>
      <c r="Y7" s="201"/>
      <c r="Z7" s="374"/>
      <c r="AA7" s="200" t="s">
        <v>18</v>
      </c>
      <c r="AB7" s="193"/>
      <c r="AC7" s="193"/>
      <c r="AD7" s="201"/>
      <c r="AE7" s="200" t="s">
        <v>18</v>
      </c>
      <c r="AF7" s="193"/>
      <c r="AG7" s="193"/>
      <c r="AH7" s="201"/>
      <c r="AI7" s="200" t="s">
        <v>18</v>
      </c>
      <c r="AJ7" s="193"/>
      <c r="AK7" s="193"/>
      <c r="AL7" s="201"/>
      <c r="AM7" s="200" t="s">
        <v>18</v>
      </c>
      <c r="AN7" s="193"/>
      <c r="AO7" s="193"/>
      <c r="AP7" s="201"/>
      <c r="AQ7" s="200" t="s">
        <v>18</v>
      </c>
      <c r="AR7" s="193"/>
      <c r="AS7" s="193"/>
      <c r="AT7" s="193"/>
      <c r="AU7" s="374"/>
      <c r="AV7" s="94"/>
      <c r="AW7" s="101"/>
    </row>
    <row r="8" spans="1:49" s="144" customFormat="1" x14ac:dyDescent="0.2">
      <c r="A8" s="374"/>
      <c r="B8" s="202"/>
      <c r="C8" s="153"/>
      <c r="D8" s="153"/>
      <c r="E8" s="203"/>
      <c r="F8" s="202"/>
      <c r="G8" s="153"/>
      <c r="H8" s="153"/>
      <c r="I8" s="203"/>
      <c r="J8" s="202"/>
      <c r="K8" s="153"/>
      <c r="L8" s="153"/>
      <c r="M8" s="203"/>
      <c r="N8" s="202"/>
      <c r="O8" s="153"/>
      <c r="P8" s="153"/>
      <c r="Q8" s="203"/>
      <c r="R8" s="202"/>
      <c r="S8" s="153"/>
      <c r="T8" s="153"/>
      <c r="U8" s="153"/>
      <c r="V8" s="202"/>
      <c r="W8" s="153"/>
      <c r="X8" s="153"/>
      <c r="Y8" s="203"/>
      <c r="Z8" s="374"/>
      <c r="AA8" s="202"/>
      <c r="AB8" s="153"/>
      <c r="AC8" s="153"/>
      <c r="AD8" s="203"/>
      <c r="AE8" s="202"/>
      <c r="AF8" s="153"/>
      <c r="AG8" s="153"/>
      <c r="AH8" s="203"/>
      <c r="AI8" s="202"/>
      <c r="AJ8" s="153"/>
      <c r="AK8" s="153"/>
      <c r="AL8" s="203"/>
      <c r="AM8" s="202"/>
      <c r="AN8" s="153"/>
      <c r="AO8" s="153"/>
      <c r="AP8" s="203"/>
      <c r="AQ8" s="202"/>
      <c r="AR8" s="153"/>
      <c r="AS8" s="153"/>
      <c r="AT8" s="153"/>
      <c r="AU8" s="374"/>
      <c r="AV8" s="375" t="s">
        <v>64</v>
      </c>
      <c r="AW8" s="376"/>
    </row>
    <row r="9" spans="1:49" s="144" customFormat="1" x14ac:dyDescent="0.2">
      <c r="A9" s="374"/>
      <c r="B9" s="204" t="s">
        <v>15</v>
      </c>
      <c r="C9" s="205" t="s">
        <v>41</v>
      </c>
      <c r="D9" s="205"/>
      <c r="E9" s="206"/>
      <c r="F9" s="204" t="s">
        <v>15</v>
      </c>
      <c r="G9" s="205" t="s">
        <v>57</v>
      </c>
      <c r="H9" s="205"/>
      <c r="I9" s="206"/>
      <c r="J9" s="204" t="s">
        <v>15</v>
      </c>
      <c r="K9" s="205" t="s">
        <v>39</v>
      </c>
      <c r="L9" s="205"/>
      <c r="M9" s="206"/>
      <c r="N9" s="204" t="s">
        <v>15</v>
      </c>
      <c r="O9" s="205" t="s">
        <v>73</v>
      </c>
      <c r="P9" s="205"/>
      <c r="Q9" s="206"/>
      <c r="R9" s="204" t="s">
        <v>15</v>
      </c>
      <c r="S9" s="205" t="s">
        <v>41</v>
      </c>
      <c r="T9" s="205"/>
      <c r="U9" s="205"/>
      <c r="V9" s="204" t="s">
        <v>15</v>
      </c>
      <c r="W9" s="205" t="s">
        <v>33</v>
      </c>
      <c r="X9" s="205"/>
      <c r="Y9" s="206"/>
      <c r="Z9" s="374"/>
      <c r="AA9" s="204" t="s">
        <v>15</v>
      </c>
      <c r="AB9" s="205" t="s">
        <v>41</v>
      </c>
      <c r="AC9" s="205"/>
      <c r="AD9" s="206"/>
      <c r="AE9" s="204" t="s">
        <v>15</v>
      </c>
      <c r="AF9" s="205" t="s">
        <v>73</v>
      </c>
      <c r="AG9" s="205"/>
      <c r="AH9" s="206"/>
      <c r="AI9" s="204" t="s">
        <v>15</v>
      </c>
      <c r="AJ9" s="205" t="s">
        <v>2</v>
      </c>
      <c r="AK9" s="205"/>
      <c r="AL9" s="206"/>
      <c r="AM9" s="204" t="s">
        <v>15</v>
      </c>
      <c r="AN9" s="205" t="s">
        <v>2</v>
      </c>
      <c r="AO9" s="205"/>
      <c r="AP9" s="206"/>
      <c r="AQ9" s="204" t="s">
        <v>15</v>
      </c>
      <c r="AR9" s="205" t="s">
        <v>2</v>
      </c>
      <c r="AS9" s="205"/>
      <c r="AT9" s="205"/>
      <c r="AU9" s="374"/>
      <c r="AV9" s="375" t="s">
        <v>65</v>
      </c>
      <c r="AW9" s="376"/>
    </row>
    <row r="10" spans="1:49" s="144" customFormat="1" x14ac:dyDescent="0.2">
      <c r="A10" s="374"/>
      <c r="B10" s="202" t="s">
        <v>14</v>
      </c>
      <c r="C10" s="153"/>
      <c r="D10" s="205">
        <v>2000</v>
      </c>
      <c r="E10" s="206"/>
      <c r="F10" s="202" t="s">
        <v>14</v>
      </c>
      <c r="G10" s="153"/>
      <c r="H10" s="205">
        <v>3000</v>
      </c>
      <c r="I10" s="206"/>
      <c r="J10" s="202" t="s">
        <v>14</v>
      </c>
      <c r="K10" s="153"/>
      <c r="L10" s="205">
        <v>1000</v>
      </c>
      <c r="M10" s="206"/>
      <c r="N10" s="202" t="s">
        <v>14</v>
      </c>
      <c r="O10" s="153"/>
      <c r="P10" s="205">
        <v>1500</v>
      </c>
      <c r="Q10" s="206"/>
      <c r="R10" s="202" t="s">
        <v>14</v>
      </c>
      <c r="S10" s="153"/>
      <c r="T10" s="205">
        <v>2000</v>
      </c>
      <c r="U10" s="205"/>
      <c r="V10" s="202" t="s">
        <v>14</v>
      </c>
      <c r="W10" s="153"/>
      <c r="X10" s="205">
        <v>4000</v>
      </c>
      <c r="Y10" s="206"/>
      <c r="Z10" s="374"/>
      <c r="AA10" s="202" t="s">
        <v>14</v>
      </c>
      <c r="AB10" s="153"/>
      <c r="AC10" s="205">
        <v>2000</v>
      </c>
      <c r="AD10" s="206"/>
      <c r="AE10" s="202" t="s">
        <v>14</v>
      </c>
      <c r="AF10" s="153"/>
      <c r="AG10" s="205">
        <v>1500</v>
      </c>
      <c r="AH10" s="206"/>
      <c r="AI10" s="202" t="s">
        <v>14</v>
      </c>
      <c r="AJ10" s="153"/>
      <c r="AK10" s="205">
        <v>0</v>
      </c>
      <c r="AL10" s="206">
        <v>0</v>
      </c>
      <c r="AM10" s="202" t="s">
        <v>14</v>
      </c>
      <c r="AN10" s="153"/>
      <c r="AO10" s="205">
        <v>0</v>
      </c>
      <c r="AP10" s="206">
        <v>0</v>
      </c>
      <c r="AQ10" s="202" t="s">
        <v>14</v>
      </c>
      <c r="AR10" s="153"/>
      <c r="AS10" s="205">
        <v>0</v>
      </c>
      <c r="AT10" s="205">
        <v>0</v>
      </c>
      <c r="AU10" s="374"/>
      <c r="AV10" s="94" t="s">
        <v>2</v>
      </c>
      <c r="AW10" s="280"/>
    </row>
    <row r="11" spans="1:49" s="144" customFormat="1" x14ac:dyDescent="0.2">
      <c r="A11" s="374"/>
      <c r="B11" s="204" t="s">
        <v>7</v>
      </c>
      <c r="C11" s="210"/>
      <c r="D11" s="211" t="s">
        <v>9</v>
      </c>
      <c r="E11" s="212"/>
      <c r="F11" s="204" t="s">
        <v>7</v>
      </c>
      <c r="G11" s="210"/>
      <c r="H11" s="211" t="s">
        <v>9</v>
      </c>
      <c r="I11" s="212"/>
      <c r="J11" s="204" t="s">
        <v>7</v>
      </c>
      <c r="K11" s="210"/>
      <c r="L11" s="211" t="s">
        <v>9</v>
      </c>
      <c r="M11" s="212"/>
      <c r="N11" s="204" t="s">
        <v>7</v>
      </c>
      <c r="O11" s="210"/>
      <c r="P11" s="211" t="s">
        <v>9</v>
      </c>
      <c r="Q11" s="212"/>
      <c r="R11" s="204" t="s">
        <v>7</v>
      </c>
      <c r="S11" s="210"/>
      <c r="T11" s="211" t="s">
        <v>9</v>
      </c>
      <c r="U11" s="213"/>
      <c r="V11" s="204" t="s">
        <v>7</v>
      </c>
      <c r="W11" s="210"/>
      <c r="X11" s="211" t="s">
        <v>9</v>
      </c>
      <c r="Y11" s="212"/>
      <c r="Z11" s="374"/>
      <c r="AA11" s="204" t="s">
        <v>7</v>
      </c>
      <c r="AB11" s="210"/>
      <c r="AC11" s="211" t="s">
        <v>9</v>
      </c>
      <c r="AD11" s="212"/>
      <c r="AE11" s="204" t="s">
        <v>7</v>
      </c>
      <c r="AF11" s="210"/>
      <c r="AG11" s="211" t="s">
        <v>9</v>
      </c>
      <c r="AH11" s="212"/>
      <c r="AI11" s="204" t="s">
        <v>7</v>
      </c>
      <c r="AJ11" s="210"/>
      <c r="AK11" s="211" t="s">
        <v>9</v>
      </c>
      <c r="AL11" s="212"/>
      <c r="AM11" s="204" t="s">
        <v>7</v>
      </c>
      <c r="AN11" s="210"/>
      <c r="AO11" s="211" t="s">
        <v>9</v>
      </c>
      <c r="AP11" s="212"/>
      <c r="AQ11" s="204" t="s">
        <v>7</v>
      </c>
      <c r="AR11" s="210"/>
      <c r="AS11" s="211" t="s">
        <v>9</v>
      </c>
      <c r="AT11" s="213"/>
      <c r="AU11" s="374"/>
      <c r="AV11" s="94" t="s">
        <v>2</v>
      </c>
      <c r="AW11" s="101"/>
    </row>
    <row r="12" spans="1:49" s="144" customFormat="1" ht="13.5" thickBot="1" x14ac:dyDescent="0.25">
      <c r="A12" s="374"/>
      <c r="B12" s="202" t="s">
        <v>8</v>
      </c>
      <c r="C12" s="214"/>
      <c r="D12" s="134"/>
      <c r="E12" s="203"/>
      <c r="F12" s="202" t="s">
        <v>8</v>
      </c>
      <c r="G12" s="214"/>
      <c r="H12" s="134"/>
      <c r="I12" s="203"/>
      <c r="J12" s="202" t="s">
        <v>8</v>
      </c>
      <c r="K12" s="214"/>
      <c r="L12" s="134"/>
      <c r="M12" s="203"/>
      <c r="N12" s="202" t="s">
        <v>8</v>
      </c>
      <c r="O12" s="214"/>
      <c r="P12" s="134"/>
      <c r="Q12" s="203"/>
      <c r="R12" s="202" t="s">
        <v>8</v>
      </c>
      <c r="S12" s="214"/>
      <c r="T12" s="134"/>
      <c r="U12" s="153"/>
      <c r="V12" s="202" t="s">
        <v>8</v>
      </c>
      <c r="W12" s="214"/>
      <c r="X12" s="134"/>
      <c r="Y12" s="203"/>
      <c r="Z12" s="374"/>
      <c r="AA12" s="202" t="s">
        <v>8</v>
      </c>
      <c r="AB12" s="214"/>
      <c r="AC12" s="134"/>
      <c r="AD12" s="203"/>
      <c r="AE12" s="202" t="s">
        <v>8</v>
      </c>
      <c r="AF12" s="214"/>
      <c r="AG12" s="134"/>
      <c r="AH12" s="203"/>
      <c r="AI12" s="202" t="s">
        <v>8</v>
      </c>
      <c r="AJ12" s="214"/>
      <c r="AK12" s="134"/>
      <c r="AL12" s="203"/>
      <c r="AM12" s="202" t="s">
        <v>8</v>
      </c>
      <c r="AN12" s="214"/>
      <c r="AO12" s="134"/>
      <c r="AP12" s="203"/>
      <c r="AQ12" s="202" t="s">
        <v>8</v>
      </c>
      <c r="AR12" s="214"/>
      <c r="AS12" s="134"/>
      <c r="AT12" s="153"/>
      <c r="AU12" s="374"/>
      <c r="AV12" s="234"/>
      <c r="AW12" s="115"/>
    </row>
    <row r="13" spans="1:49" s="144" customFormat="1" x14ac:dyDescent="0.2">
      <c r="A13" s="374"/>
      <c r="B13" s="121" t="s">
        <v>3</v>
      </c>
      <c r="C13" s="119" t="s">
        <v>5</v>
      </c>
      <c r="D13" s="119" t="s">
        <v>10</v>
      </c>
      <c r="E13" s="120" t="s">
        <v>12</v>
      </c>
      <c r="F13" s="121" t="s">
        <v>3</v>
      </c>
      <c r="G13" s="119" t="s">
        <v>5</v>
      </c>
      <c r="H13" s="119" t="s">
        <v>10</v>
      </c>
      <c r="I13" s="120" t="s">
        <v>12</v>
      </c>
      <c r="J13" s="121" t="s">
        <v>3</v>
      </c>
      <c r="K13" s="119" t="s">
        <v>5</v>
      </c>
      <c r="L13" s="119" t="s">
        <v>10</v>
      </c>
      <c r="M13" s="120" t="s">
        <v>12</v>
      </c>
      <c r="N13" s="121" t="s">
        <v>3</v>
      </c>
      <c r="O13" s="119" t="s">
        <v>5</v>
      </c>
      <c r="P13" s="119" t="s">
        <v>10</v>
      </c>
      <c r="Q13" s="120" t="s">
        <v>12</v>
      </c>
      <c r="R13" s="121" t="s">
        <v>3</v>
      </c>
      <c r="S13" s="119" t="s">
        <v>5</v>
      </c>
      <c r="T13" s="119" t="s">
        <v>10</v>
      </c>
      <c r="U13" s="217" t="s">
        <v>12</v>
      </c>
      <c r="V13" s="121" t="s">
        <v>3</v>
      </c>
      <c r="W13" s="119" t="s">
        <v>5</v>
      </c>
      <c r="X13" s="119" t="s">
        <v>10</v>
      </c>
      <c r="Y13" s="120" t="s">
        <v>12</v>
      </c>
      <c r="Z13" s="374"/>
      <c r="AA13" s="121" t="s">
        <v>3</v>
      </c>
      <c r="AB13" s="119" t="s">
        <v>5</v>
      </c>
      <c r="AC13" s="119" t="s">
        <v>10</v>
      </c>
      <c r="AD13" s="120" t="s">
        <v>12</v>
      </c>
      <c r="AE13" s="121" t="s">
        <v>3</v>
      </c>
      <c r="AF13" s="119" t="s">
        <v>5</v>
      </c>
      <c r="AG13" s="119" t="s">
        <v>10</v>
      </c>
      <c r="AH13" s="120" t="s">
        <v>12</v>
      </c>
      <c r="AI13" s="121" t="s">
        <v>3</v>
      </c>
      <c r="AJ13" s="119" t="s">
        <v>5</v>
      </c>
      <c r="AK13" s="119" t="s">
        <v>10</v>
      </c>
      <c r="AL13" s="120" t="s">
        <v>12</v>
      </c>
      <c r="AM13" s="121" t="s">
        <v>3</v>
      </c>
      <c r="AN13" s="119" t="s">
        <v>5</v>
      </c>
      <c r="AO13" s="119" t="s">
        <v>10</v>
      </c>
      <c r="AP13" s="120" t="s">
        <v>12</v>
      </c>
      <c r="AQ13" s="121" t="s">
        <v>3</v>
      </c>
      <c r="AR13" s="119" t="s">
        <v>5</v>
      </c>
      <c r="AS13" s="119" t="s">
        <v>10</v>
      </c>
      <c r="AT13" s="217" t="s">
        <v>12</v>
      </c>
      <c r="AU13" s="374"/>
      <c r="AV13" s="218" t="s">
        <v>10</v>
      </c>
      <c r="AW13" s="219" t="s">
        <v>12</v>
      </c>
    </row>
    <row r="14" spans="1:49" s="144" customFormat="1" ht="13.5" thickBot="1" x14ac:dyDescent="0.25">
      <c r="A14" s="374"/>
      <c r="B14" s="129" t="s">
        <v>4</v>
      </c>
      <c r="C14" s="127" t="s">
        <v>6</v>
      </c>
      <c r="D14" s="127" t="s">
        <v>11</v>
      </c>
      <c r="E14" s="128" t="s">
        <v>13</v>
      </c>
      <c r="F14" s="129" t="s">
        <v>4</v>
      </c>
      <c r="G14" s="127" t="s">
        <v>6</v>
      </c>
      <c r="H14" s="127" t="s">
        <v>11</v>
      </c>
      <c r="I14" s="128" t="s">
        <v>13</v>
      </c>
      <c r="J14" s="129" t="s">
        <v>4</v>
      </c>
      <c r="K14" s="127" t="s">
        <v>6</v>
      </c>
      <c r="L14" s="127" t="s">
        <v>11</v>
      </c>
      <c r="M14" s="128" t="s">
        <v>13</v>
      </c>
      <c r="N14" s="129" t="s">
        <v>4</v>
      </c>
      <c r="O14" s="127" t="s">
        <v>6</v>
      </c>
      <c r="P14" s="127" t="s">
        <v>11</v>
      </c>
      <c r="Q14" s="128" t="s">
        <v>13</v>
      </c>
      <c r="R14" s="220" t="s">
        <v>4</v>
      </c>
      <c r="S14" s="221" t="s">
        <v>6</v>
      </c>
      <c r="T14" s="221" t="s">
        <v>11</v>
      </c>
      <c r="U14" s="222" t="s">
        <v>13</v>
      </c>
      <c r="V14" s="129" t="s">
        <v>4</v>
      </c>
      <c r="W14" s="127" t="s">
        <v>6</v>
      </c>
      <c r="X14" s="127" t="s">
        <v>11</v>
      </c>
      <c r="Y14" s="128" t="s">
        <v>13</v>
      </c>
      <c r="Z14" s="374"/>
      <c r="AA14" s="129" t="s">
        <v>4</v>
      </c>
      <c r="AB14" s="127" t="s">
        <v>6</v>
      </c>
      <c r="AC14" s="127" t="s">
        <v>11</v>
      </c>
      <c r="AD14" s="128" t="s">
        <v>13</v>
      </c>
      <c r="AE14" s="129" t="s">
        <v>4</v>
      </c>
      <c r="AF14" s="127" t="s">
        <v>6</v>
      </c>
      <c r="AG14" s="127" t="s">
        <v>11</v>
      </c>
      <c r="AH14" s="128" t="s">
        <v>13</v>
      </c>
      <c r="AI14" s="129" t="s">
        <v>4</v>
      </c>
      <c r="AJ14" s="127" t="s">
        <v>6</v>
      </c>
      <c r="AK14" s="127" t="s">
        <v>11</v>
      </c>
      <c r="AL14" s="128" t="s">
        <v>13</v>
      </c>
      <c r="AM14" s="129" t="s">
        <v>4</v>
      </c>
      <c r="AN14" s="127" t="s">
        <v>6</v>
      </c>
      <c r="AO14" s="221" t="s">
        <v>11</v>
      </c>
      <c r="AP14" s="219" t="s">
        <v>13</v>
      </c>
      <c r="AQ14" s="129" t="s">
        <v>4</v>
      </c>
      <c r="AR14" s="127" t="s">
        <v>6</v>
      </c>
      <c r="AS14" s="221" t="s">
        <v>11</v>
      </c>
      <c r="AT14" s="222" t="s">
        <v>13</v>
      </c>
      <c r="AU14" s="374"/>
      <c r="AV14" s="223" t="s">
        <v>11</v>
      </c>
      <c r="AW14" s="128" t="s">
        <v>13</v>
      </c>
    </row>
    <row r="15" spans="1:49" s="144" customFormat="1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826.23570000007749</v>
      </c>
      <c r="C15" s="181">
        <f ca="1">INDIRECT(ADDRESS(Данные!$A7,C$1,1,1,"Данные"), 1)</f>
        <v>431.88849999988452</v>
      </c>
      <c r="D15" s="137"/>
      <c r="E15" s="137"/>
      <c r="F15" s="180">
        <f ca="1">INDIRECT(ADDRESS(Данные!$A7,F$1,1,1,"Данные"), 1)</f>
        <v>3869.5870999991894</v>
      </c>
      <c r="G15" s="181">
        <f ca="1">INDIRECT(ADDRESS(Данные!$A7,G$1,1,1,"Данные"), 1)</f>
        <v>3779.0555000007153</v>
      </c>
      <c r="H15" s="137"/>
      <c r="I15" s="137"/>
      <c r="J15" s="180">
        <f ca="1">INDIRECT(ADDRESS(Данные!$A7,J$1,1,1,"Данные"), 1)</f>
        <v>12862.398900002241</v>
      </c>
      <c r="K15" s="181">
        <f ca="1">INDIRECT(ADDRESS(Данные!$A7,K$1,1,1,"Данные"), 1)</f>
        <v>3379.3420999981463</v>
      </c>
      <c r="L15" s="137"/>
      <c r="M15" s="137"/>
      <c r="N15" s="180">
        <f ca="1">INDIRECT(ADDRESS(Данные!$A7,N$1,1,1,"Данные"), 1)</f>
        <v>7739.2744999974966</v>
      </c>
      <c r="O15" s="181">
        <f ca="1">INDIRECT(ADDRESS(Данные!$A7,O$1,1,1,"Данные"), 1)</f>
        <v>3837.2175999991596</v>
      </c>
      <c r="P15" s="137"/>
      <c r="Q15" s="137"/>
      <c r="R15" s="180">
        <f ca="1">INDIRECT(ADDRESS(Данные!$A7,R$1,1,1,"Данные"), 1)</f>
        <v>27401.451400011778</v>
      </c>
      <c r="S15" s="181">
        <f ca="1">INDIRECT(ADDRESS(Данные!$A7,S$1,1,1,"Данные"), 1)</f>
        <v>7597.1995999962091</v>
      </c>
      <c r="T15" s="137"/>
      <c r="U15" s="138"/>
      <c r="V15" s="180">
        <f ca="1">INDIRECT(ADDRESS(Данные!$A7,V$1,1,1,"Данные"), 1)</f>
        <v>3.7854999999981374</v>
      </c>
      <c r="W15" s="181">
        <f ca="1">INDIRECT(ADDRESS(Данные!$A7,W$1,1,1,"Данные"), 1)</f>
        <v>0.34969999999975698</v>
      </c>
      <c r="X15" s="289"/>
      <c r="Y15" s="290"/>
      <c r="Z15" s="130">
        <f ca="1">INDIRECT(ADDRESS(Данные!$A7,4,1,1,"Данные"), 1)</f>
        <v>44545</v>
      </c>
      <c r="AA15" s="180">
        <f ca="1">INDIRECT(ADDRESS(Данные!$A7,AA$1,1,1,"Данные"), 1)</f>
        <v>644.10360000003129</v>
      </c>
      <c r="AB15" s="181">
        <f ca="1">INDIRECT(ADDRESS(Данные!$A7,AB$1,1,1,"Данные"), 1)</f>
        <v>476.70500000007451</v>
      </c>
      <c r="AC15" s="137"/>
      <c r="AD15" s="138"/>
      <c r="AE15" s="180">
        <f ca="1">INDIRECT(ADDRESS(Данные!$A7,AE$1,1,1,"Данные"), 1)</f>
        <v>18959.222299993038</v>
      </c>
      <c r="AF15" s="181">
        <f ca="1">INDIRECT(ADDRESS(Данные!$A7,AF$1,1,1,"Данные"), 1)</f>
        <v>4077.3420000001788</v>
      </c>
      <c r="AG15" s="137"/>
      <c r="AH15" s="137"/>
      <c r="AI15" s="131"/>
      <c r="AJ15" s="132"/>
      <c r="AK15" s="133" t="s">
        <v>2</v>
      </c>
      <c r="AL15" s="133" t="s">
        <v>2</v>
      </c>
      <c r="AM15" s="135"/>
      <c r="AN15" s="137"/>
      <c r="AO15" s="147" t="s">
        <v>2</v>
      </c>
      <c r="AP15" s="147" t="s">
        <v>2</v>
      </c>
      <c r="AQ15" s="360"/>
      <c r="AR15" s="258"/>
      <c r="AS15" s="147" t="s">
        <v>2</v>
      </c>
      <c r="AT15" s="304" t="s">
        <v>2</v>
      </c>
      <c r="AU15" s="130">
        <f ca="1">INDIRECT(ADDRESS(Данные!$A7,4,1,1,"Данные"), 1)</f>
        <v>44545</v>
      </c>
      <c r="AV15" s="214" t="s">
        <v>2</v>
      </c>
      <c r="AW15" s="143" t="s">
        <v>2</v>
      </c>
    </row>
    <row r="16" spans="1:49" s="144" customFormat="1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826.23570000007703</v>
      </c>
      <c r="C16" s="175">
        <f ca="1">IF(INDIRECT(ADDRESS(Данные!$A8,C$1,1,1,"Данные"),1)=0,C15,INDIRECT(ADDRESS(Данные!$A8,C$1,1,1,"Данные"),1))</f>
        <v>431.88849999988503</v>
      </c>
      <c r="D16" s="176">
        <f ca="1">(B16-B15)*D$10 * (3 - Данные!$A8 + Данные!$A7)</f>
        <v>-9.0949470177292824E-10</v>
      </c>
      <c r="E16" s="176">
        <f ca="1">(C16-C15)*D$10 * (3 - Данные!$A8 + Данные!$A7)</f>
        <v>1.0231815394945443E-9</v>
      </c>
      <c r="F16" s="175">
        <f ca="1">IF(INDIRECT(ADDRESS(Данные!$A8,F$1,1,1,"Данные"),1)=0,F15,INDIRECT(ADDRESS(Данные!$A8,F$1,1,1,"Данные"),1))</f>
        <v>3869.65619999919</v>
      </c>
      <c r="G16" s="175">
        <f ca="1">IF(INDIRECT(ADDRESS(Данные!$A8,G$1,1,1,"Данные"),1)=0,G15,INDIRECT(ADDRESS(Данные!$A8,G$1,1,1,"Данные"),1))</f>
        <v>3779.1124000007198</v>
      </c>
      <c r="H16" s="176">
        <f ca="1">(F16-F15)*H$10 * (3 - Данные!$A8 + Данные!$A7)</f>
        <v>207.300000001851</v>
      </c>
      <c r="I16" s="176">
        <f ca="1">(G16-G15)*H$10 * (3 - Данные!$A8 + Данные!$A7)</f>
        <v>170.70000001376684</v>
      </c>
      <c r="J16" s="175">
        <f ca="1">IF(INDIRECT(ADDRESS(Данные!$A8,J$1,1,1,"Данные"),1)=0,J15,INDIRECT(ADDRESS(Данные!$A8,J$1,1,1,"Данные"),1))</f>
        <v>12862.5331000022</v>
      </c>
      <c r="K16" s="175">
        <f ca="1">IF(INDIRECT(ADDRESS(Данные!$A8,K$1,1,1,"Данные"),1)=0,K15,INDIRECT(ADDRESS(Данные!$A8,K$1,1,1,"Данные"),1))</f>
        <v>3379.37719999815</v>
      </c>
      <c r="L16" s="176">
        <f ca="1">(J16-J15)*L$10 * (3 - Данные!$A8 + Данные!$A7)</f>
        <v>134.19999995858234</v>
      </c>
      <c r="M16" s="176">
        <f ca="1">(K16-K15)*L$10 * (3 - Данные!$A8 + Данные!$A7)</f>
        <v>35.100000003694731</v>
      </c>
      <c r="N16" s="175">
        <f ca="1">IF(INDIRECT(ADDRESS(Данные!$A8,N$1,1,1,"Данные"),1)=0,N15,INDIRECT(ADDRESS(Данные!$A8,N$1,1,1,"Данные"),1))</f>
        <v>7739.3744999974997</v>
      </c>
      <c r="O16" s="175">
        <f ca="1">IF(INDIRECT(ADDRESS(Данные!$A8,O$1,1,1,"Данные"),1)=0,O15,INDIRECT(ADDRESS(Данные!$A8,O$1,1,1,"Данные"),1))</f>
        <v>3837.2338999991598</v>
      </c>
      <c r="P16" s="176">
        <f ca="1">(N16-N15)*P$10 * (3 - Данные!$A8 + Данные!$A7)</f>
        <v>150.00000000463842</v>
      </c>
      <c r="Q16" s="176">
        <f ca="1">(O16-O15)*P$10 * (3 - Данные!$A8 + Данные!$A7)</f>
        <v>24.450000000342698</v>
      </c>
      <c r="R16" s="175">
        <f ca="1">IF(INDIRECT(ADDRESS(Данные!$A8,R$1,1,1,"Данные"),1)=0,R15,INDIRECT(ADDRESS(Данные!$A8,R$1,1,1,"Данные"),1))</f>
        <v>27401.896400011799</v>
      </c>
      <c r="S16" s="175">
        <f ca="1">IF(INDIRECT(ADDRESS(Данные!$A8,S$1,1,1,"Данные"),1)=0,S15,INDIRECT(ADDRESS(Данные!$A8,S$1,1,1,"Данные"),1))</f>
        <v>7597.26159999621</v>
      </c>
      <c r="T16" s="176">
        <f ca="1">(R16-R15)*T$10 * (3 - Данные!$A8 + Данные!$A7)</f>
        <v>890.00000004307367</v>
      </c>
      <c r="U16" s="176">
        <f ca="1">(S16-S15)*T$10 * (3 - Данные!$A8 + Данные!$A7)</f>
        <v>124.00000000161526</v>
      </c>
      <c r="V16" s="175">
        <f ca="1">IF(INDIRECT(ADDRESS(Данные!$A8,V$1,1,1,"Данные"),1)=0,V15,INDIRECT(ADDRESS(Данные!$A8,V$1,1,1,"Данные"),1))</f>
        <v>3.8496999999981698</v>
      </c>
      <c r="W16" s="175">
        <f ca="1">IF(INDIRECT(ADDRESS(Данные!$A8,W$1,1,1,"Данные"),1)=0,W15,INDIRECT(ADDRESS(Данные!$A8,W$1,1,1,"Данные"),1))</f>
        <v>0.35299999999976001</v>
      </c>
      <c r="X16" s="176">
        <f ca="1">(V16-V15)*X$10 * (3 - Данные!$A8 + Данные!$A7)</f>
        <v>256.80000000012978</v>
      </c>
      <c r="Y16" s="229">
        <f ca="1">(W16-W15)*X$10 * (3 - Данные!$A8 + Данные!$A7)</f>
        <v>13.200000000012091</v>
      </c>
      <c r="Z16" s="145">
        <f ca="1">INDIRECT(ADDRESS(Данные!$A8,4,1,1,"Данные"), 1)</f>
        <v>44545.041666666664</v>
      </c>
      <c r="AA16" s="175">
        <f ca="1">IF(INDIRECT(ADDRESS(Данные!$A8,AA$1,1,1,"Данные"),1)=0,AA15,INDIRECT(ADDRESS(Данные!$A8,AA$1,1,1,"Данные"),1))</f>
        <v>644.27700000003097</v>
      </c>
      <c r="AB16" s="175">
        <f ca="1">IF(INDIRECT(ADDRESS(Данные!$A8,AB$1,1,1,"Данные"),1)=0,AB15,INDIRECT(ADDRESS(Данные!$A8,AB$1,1,1,"Данные"),1))</f>
        <v>476.78780000007498</v>
      </c>
      <c r="AC16" s="176">
        <f ca="1">(AA16-AA15)*AC$10 * (3 - Данные!$A8 + Данные!$A7)</f>
        <v>346.79999999934807</v>
      </c>
      <c r="AD16" s="176">
        <f ca="1">(AB16-AB15)*AC$10 * (3 - Данные!$A8 + Данные!$A7)</f>
        <v>165.60000000094988</v>
      </c>
      <c r="AE16" s="175">
        <f ca="1">IF(INDIRECT(ADDRESS(Данные!$A8,AE$1,1,1,"Данные"),1)=0,AE15,INDIRECT(ADDRESS(Данные!$A8,AE$1,1,1,"Данные"),1))</f>
        <v>18959.366299992998</v>
      </c>
      <c r="AF16" s="175">
        <f ca="1">IF(INDIRECT(ADDRESS(Данные!$A8,AF$1,1,1,"Данные"),1)=0,AF15,INDIRECT(ADDRESS(Данные!$A8,AF$1,1,1,"Данные"),1))</f>
        <v>4077.3596000001799</v>
      </c>
      <c r="AG16" s="176">
        <f ca="1">(AE16-AE15)*AG$10 * (3 - Данные!$A8 + Данные!$A7)</f>
        <v>215.9999999403226</v>
      </c>
      <c r="AH16" s="176">
        <f ca="1">(AF16-AF15)*AG$10 * (3 - Данные!$A8 + Данные!$A7)</f>
        <v>26.40000000155851</v>
      </c>
      <c r="AI16" s="146"/>
      <c r="AJ16" s="148"/>
      <c r="AK16" s="176">
        <f t="shared" ref="AK16:AK25" si="0">(AI16-AI15)*AK$10</f>
        <v>0</v>
      </c>
      <c r="AL16" s="176">
        <f t="shared" ref="AL16:AL25" si="1">(AJ16-AJ15)*AL$7</f>
        <v>0</v>
      </c>
      <c r="AM16" s="146"/>
      <c r="AN16" s="147"/>
      <c r="AO16" s="176">
        <f t="shared" ref="AO16:AO25" si="2">(AM16-AM15)*AO$10</f>
        <v>0</v>
      </c>
      <c r="AP16" s="176">
        <f t="shared" ref="AP16:AP25" si="3">(AN16-AN15)*AP$7</f>
        <v>0</v>
      </c>
      <c r="AQ16" s="146"/>
      <c r="AR16" s="148"/>
      <c r="AS16" s="176">
        <f t="shared" ref="AS16:AS25" si="4">(AQ16-AQ15)*AS$10</f>
        <v>0</v>
      </c>
      <c r="AT16" s="229">
        <f t="shared" ref="AT16:AT25" si="5">(AR16-AR15)*AT$7</f>
        <v>0</v>
      </c>
      <c r="AU16" s="145">
        <f ca="1">INDIRECT(ADDRESS(Данные!$A8,4,1,1,"Данные"), 1)</f>
        <v>44545.041666666664</v>
      </c>
      <c r="AV16" s="336">
        <f t="shared" ref="AV16:AV43" ca="1" si="6">D16+H16+L16+P16+T16+X16+AC16+AG16+AK16+AO16+AS16</f>
        <v>2201.0999999470364</v>
      </c>
      <c r="AW16" s="243">
        <f ca="1">E16+I16+M16+Q16+U16+Y16+AD16+AH16+AL16+AP16++AT16</f>
        <v>559.4500000229632</v>
      </c>
    </row>
    <row r="17" spans="1:60" s="144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826.23570000007703</v>
      </c>
      <c r="C17" s="175">
        <f ca="1">IF(INDIRECT(ADDRESS(Данные!$A9,C$1,1,1,"Данные"),1)=0,C16,INDIRECT(ADDRESS(Данные!$A9,C$1,1,1,"Данные"),1))</f>
        <v>431.88849999988503</v>
      </c>
      <c r="D17" s="176">
        <f ca="1">(B17-B16)*D$10 * (3 - Данные!$A9 + Данные!$A8)</f>
        <v>0</v>
      </c>
      <c r="E17" s="176">
        <f ca="1">(C17-C16)*D$10 * (3 - Данные!$A9 + Данные!$A8)</f>
        <v>0</v>
      </c>
      <c r="F17" s="175">
        <f ca="1">IF(INDIRECT(ADDRESS(Данные!$A9,F$1,1,1,"Данные"),1)=0,F16,INDIRECT(ADDRESS(Данные!$A9,F$1,1,1,"Данные"),1))</f>
        <v>3869.72409999919</v>
      </c>
      <c r="G17" s="175">
        <f ca="1">IF(INDIRECT(ADDRESS(Данные!$A9,G$1,1,1,"Данные"),1)=0,G16,INDIRECT(ADDRESS(Данные!$A9,G$1,1,1,"Данные"),1))</f>
        <v>3779.16800000072</v>
      </c>
      <c r="H17" s="176">
        <f ca="1">(F17-F16)*H$10 * (3 - Данные!$A9 + Данные!$A8)</f>
        <v>203.70000000002619</v>
      </c>
      <c r="I17" s="176">
        <f ca="1">(G17-G16)*H$10 * (3 - Данные!$A9 + Данные!$A8)</f>
        <v>166.80000000042128</v>
      </c>
      <c r="J17" s="175">
        <f ca="1">IF(INDIRECT(ADDRESS(Данные!$A9,J$1,1,1,"Данные"),1)=0,J16,INDIRECT(ADDRESS(Данные!$A9,J$1,1,1,"Данные"),1))</f>
        <v>12862.6550000022</v>
      </c>
      <c r="K17" s="175">
        <f ca="1">IF(INDIRECT(ADDRESS(Данные!$A9,K$1,1,1,"Данные"),1)=0,K16,INDIRECT(ADDRESS(Данные!$A9,K$1,1,1,"Данные"),1))</f>
        <v>3379.4130999981498</v>
      </c>
      <c r="L17" s="176">
        <f ca="1">(J17-J16)*L$10 * (3 - Данные!$A9 + Данные!$A8)</f>
        <v>121.90000000009604</v>
      </c>
      <c r="M17" s="176">
        <f ca="1">(K17-K16)*L$10 * (3 - Данные!$A9 + Данные!$A8)</f>
        <v>35.899999999855936</v>
      </c>
      <c r="N17" s="175">
        <f ca="1">IF(INDIRECT(ADDRESS(Данные!$A9,N$1,1,1,"Данные"),1)=0,N16,INDIRECT(ADDRESS(Данные!$A9,N$1,1,1,"Данные"),1))</f>
        <v>7739.4715999974997</v>
      </c>
      <c r="O17" s="175">
        <f ca="1">IF(INDIRECT(ADDRESS(Данные!$A9,O$1,1,1,"Данные"),1)=0,O16,INDIRECT(ADDRESS(Данные!$A9,O$1,1,1,"Данные"),1))</f>
        <v>3837.2497999991601</v>
      </c>
      <c r="P17" s="176">
        <f ca="1">(N17-N16)*P$10 * (3 - Данные!$A9 + Данные!$A8)</f>
        <v>145.64999999993233</v>
      </c>
      <c r="Q17" s="176">
        <f ca="1">(O17-O16)*P$10 * (3 - Данные!$A9 + Данные!$A8)</f>
        <v>23.85000000049331</v>
      </c>
      <c r="R17" s="175">
        <f ca="1">IF(INDIRECT(ADDRESS(Данные!$A9,R$1,1,1,"Данные"),1)=0,R16,INDIRECT(ADDRESS(Данные!$A9,R$1,1,1,"Данные"),1))</f>
        <v>27402.321800011799</v>
      </c>
      <c r="S17" s="175">
        <f ca="1">IF(INDIRECT(ADDRESS(Данные!$A9,S$1,1,1,"Данные"),1)=0,S16,INDIRECT(ADDRESS(Данные!$A9,S$1,1,1,"Данные"),1))</f>
        <v>7597.3224999962104</v>
      </c>
      <c r="T17" s="176">
        <f ca="1">(R17-R16)*T$10 * (3 - Данные!$A9 + Данные!$A8)</f>
        <v>850.80000000016298</v>
      </c>
      <c r="U17" s="176">
        <f ca="1">(S17-S16)*T$10 * (3 - Данные!$A9 + Данные!$A8)</f>
        <v>121.80000000080327</v>
      </c>
      <c r="V17" s="175">
        <f ca="1">IF(INDIRECT(ADDRESS(Данные!$A9,V$1,1,1,"Данные"),1)=0,V16,INDIRECT(ADDRESS(Данные!$A9,V$1,1,1,"Данные"),1))</f>
        <v>3.9097999999981798</v>
      </c>
      <c r="W17" s="175">
        <f ca="1">IF(INDIRECT(ADDRESS(Данные!$A9,W$1,1,1,"Данные"),1)=0,W16,INDIRECT(ADDRESS(Данные!$A9,W$1,1,1,"Данные"),1))</f>
        <v>0.35649999999976201</v>
      </c>
      <c r="X17" s="176">
        <f ca="1">(V17-V16)*X$10 * (3 - Данные!$A9 + Данные!$A8)</f>
        <v>240.40000000004014</v>
      </c>
      <c r="Y17" s="229">
        <f ca="1">(W17-W16)*X$10 * (3 - Данные!$A9 + Данные!$A8)</f>
        <v>14.000000000008006</v>
      </c>
      <c r="Z17" s="145">
        <f ca="1">INDIRECT(ADDRESS(Данные!$A9,4,1,1,"Данные"), 1)</f>
        <v>44545.083333333336</v>
      </c>
      <c r="AA17" s="175">
        <f ca="1">IF(INDIRECT(ADDRESS(Данные!$A9,AA$1,1,1,"Данные"),1)=0,AA16,INDIRECT(ADDRESS(Данные!$A9,AA$1,1,1,"Данные"),1))</f>
        <v>644.44630000003099</v>
      </c>
      <c r="AB17" s="175">
        <f ca="1">IF(INDIRECT(ADDRESS(Данные!$A9,AB$1,1,1,"Данные"),1)=0,AB16,INDIRECT(ADDRESS(Данные!$A9,AB$1,1,1,"Данные"),1))</f>
        <v>476.86860000007499</v>
      </c>
      <c r="AC17" s="176">
        <f ca="1">(AA17-AA16)*AC$10 * (3 - Данные!$A9 + Данные!$A8)</f>
        <v>338.6000000000422</v>
      </c>
      <c r="AD17" s="176">
        <f ca="1">(AB17-AB16)*AC$10 * (3 - Данные!$A9 + Данные!$A8)</f>
        <v>161.60000000002128</v>
      </c>
      <c r="AE17" s="175">
        <f ca="1">IF(INDIRECT(ADDRESS(Данные!$A9,AE$1,1,1,"Данные"),1)=0,AE16,INDIRECT(ADDRESS(Данные!$A9,AE$1,1,1,"Данные"),1))</f>
        <v>18959.501599993</v>
      </c>
      <c r="AF17" s="175">
        <f ca="1">IF(INDIRECT(ADDRESS(Данные!$A9,AF$1,1,1,"Данные"),1)=0,AF16,INDIRECT(ADDRESS(Данные!$A9,AF$1,1,1,"Данные"),1))</f>
        <v>4077.3769000001798</v>
      </c>
      <c r="AG17" s="176">
        <f ca="1">(AE17-AE16)*AG$10 * (3 - Данные!$A9 + Данные!$A8)</f>
        <v>202.95000000260188</v>
      </c>
      <c r="AH17" s="176">
        <f ca="1">(AF17-AF16)*AG$10 * (3 - Данные!$A9 + Данные!$A8)</f>
        <v>25.949999999966167</v>
      </c>
      <c r="AI17" s="146"/>
      <c r="AJ17" s="148"/>
      <c r="AK17" s="176">
        <f t="shared" si="0"/>
        <v>0</v>
      </c>
      <c r="AL17" s="176">
        <f t="shared" si="1"/>
        <v>0</v>
      </c>
      <c r="AM17" s="146"/>
      <c r="AN17" s="147"/>
      <c r="AO17" s="176">
        <f t="shared" si="2"/>
        <v>0</v>
      </c>
      <c r="AP17" s="176">
        <f t="shared" si="3"/>
        <v>0</v>
      </c>
      <c r="AQ17" s="146"/>
      <c r="AR17" s="148"/>
      <c r="AS17" s="176">
        <f t="shared" si="4"/>
        <v>0</v>
      </c>
      <c r="AT17" s="229">
        <f t="shared" si="5"/>
        <v>0</v>
      </c>
      <c r="AU17" s="145">
        <f ca="1">INDIRECT(ADDRESS(Данные!$A9,4,1,1,"Данные"), 1)</f>
        <v>44545.083333333336</v>
      </c>
      <c r="AV17" s="336">
        <f t="shared" ca="1" si="6"/>
        <v>2104.0000000029017</v>
      </c>
      <c r="AW17" s="243">
        <f t="shared" ref="AW17:AW43" ca="1" si="7">E17+I17+M17+Q17+U17+Y17+AD17+AH17+AL17+AP17++AT17</f>
        <v>549.9000000015692</v>
      </c>
    </row>
    <row r="18" spans="1:60" s="144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826.23570000007703</v>
      </c>
      <c r="C18" s="175">
        <f ca="1">IF(INDIRECT(ADDRESS(Данные!$A10,C$1,1,1,"Данные"),1)=0,C17,INDIRECT(ADDRESS(Данные!$A10,C$1,1,1,"Данные"),1))</f>
        <v>431.88849999988503</v>
      </c>
      <c r="D18" s="176">
        <f ca="1">(B18-B17)*D$10 * (3 - Данные!$A10 + Данные!$A9)</f>
        <v>0</v>
      </c>
      <c r="E18" s="176">
        <f ca="1">(C18-C17)*D$10 * (3 - Данные!$A10 + Данные!$A9)</f>
        <v>0</v>
      </c>
      <c r="F18" s="175">
        <f ca="1">IF(INDIRECT(ADDRESS(Данные!$A10,F$1,1,1,"Данные"),1)=0,F17,INDIRECT(ADDRESS(Данные!$A10,F$1,1,1,"Данные"),1))</f>
        <v>3869.7927999991898</v>
      </c>
      <c r="G18" s="175">
        <f ca="1">IF(INDIRECT(ADDRESS(Данные!$A10,G$1,1,1,"Данные"),1)=0,G17,INDIRECT(ADDRESS(Данные!$A10,G$1,1,1,"Данные"),1))</f>
        <v>3779.2241000007198</v>
      </c>
      <c r="H18" s="176">
        <f ca="1">(F18-F17)*H$10 * (3 - Данные!$A10 + Данные!$A9)</f>
        <v>206.09999999942374</v>
      </c>
      <c r="I18" s="176">
        <f ca="1">(G18-G17)*H$10 * (3 - Данные!$A10 + Данные!$A9)</f>
        <v>168.29999999936263</v>
      </c>
      <c r="J18" s="175">
        <f ca="1">IF(INDIRECT(ADDRESS(Данные!$A10,J$1,1,1,"Данные"),1)=0,J17,INDIRECT(ADDRESS(Данные!$A10,J$1,1,1,"Данные"),1))</f>
        <v>12862.7746000022</v>
      </c>
      <c r="K18" s="175">
        <f ca="1">IF(INDIRECT(ADDRESS(Данные!$A10,K$1,1,1,"Данные"),1)=0,K17,INDIRECT(ADDRESS(Данные!$A10,K$1,1,1,"Данные"),1))</f>
        <v>3379.4493999981501</v>
      </c>
      <c r="L18" s="176">
        <f ca="1">(J18-J17)*L$10 * (3 - Данные!$A10 + Данные!$A9)</f>
        <v>119.59999999999127</v>
      </c>
      <c r="M18" s="176">
        <f ca="1">(K18-K17)*L$10 * (3 - Данные!$A10 + Данные!$A9)</f>
        <v>36.300000000210275</v>
      </c>
      <c r="N18" s="175">
        <f ca="1">IF(INDIRECT(ADDRESS(Данные!$A10,N$1,1,1,"Данные"),1)=0,N17,INDIRECT(ADDRESS(Данные!$A10,N$1,1,1,"Данные"),1))</f>
        <v>7739.5679999975</v>
      </c>
      <c r="O18" s="175">
        <f ca="1">IF(INDIRECT(ADDRESS(Данные!$A10,O$1,1,1,"Данные"),1)=0,O17,INDIRECT(ADDRESS(Данные!$A10,O$1,1,1,"Данные"),1))</f>
        <v>3837.2657999991602</v>
      </c>
      <c r="P18" s="176">
        <f ca="1">(N18-N17)*P$10 * (3 - Данные!$A10 + Данные!$A9)</f>
        <v>144.60000000053697</v>
      </c>
      <c r="Q18" s="176">
        <f ca="1">(O18-O17)*P$10 * (3 - Данные!$A10 + Данные!$A9)</f>
        <v>24.000000000114596</v>
      </c>
      <c r="R18" s="175">
        <f ca="1">IF(INDIRECT(ADDRESS(Данные!$A10,R$1,1,1,"Данные"),1)=0,R17,INDIRECT(ADDRESS(Данные!$A10,R$1,1,1,"Данные"),1))</f>
        <v>27402.7358000118</v>
      </c>
      <c r="S18" s="175">
        <f ca="1">IF(INDIRECT(ADDRESS(Данные!$A10,S$1,1,1,"Данные"),1)=0,S17,INDIRECT(ADDRESS(Данные!$A10,S$1,1,1,"Данные"),1))</f>
        <v>7597.3822999962103</v>
      </c>
      <c r="T18" s="176">
        <f ca="1">(R18-R17)*T$10 * (3 - Данные!$A10 + Данные!$A9)</f>
        <v>828.00000000133878</v>
      </c>
      <c r="U18" s="176">
        <f ca="1">(S18-S17)*T$10 * (3 - Данные!$A10 + Данные!$A9)</f>
        <v>119.59999999999127</v>
      </c>
      <c r="V18" s="175">
        <f ca="1">IF(INDIRECT(ADDRESS(Данные!$A10,V$1,1,1,"Данные"),1)=0,V17,INDIRECT(ADDRESS(Данные!$A10,V$1,1,1,"Данные"),1))</f>
        <v>3.9689999999982102</v>
      </c>
      <c r="W18" s="175">
        <f ca="1">IF(INDIRECT(ADDRESS(Данные!$A10,W$1,1,1,"Данные"),1)=0,W17,INDIRECT(ADDRESS(Данные!$A10,W$1,1,1,"Данные"),1))</f>
        <v>0.35999999999976501</v>
      </c>
      <c r="X18" s="176">
        <f ca="1">(V18-V17)*X$10 * (3 - Данные!$A10 + Данные!$A9)</f>
        <v>236.80000000012137</v>
      </c>
      <c r="Y18" s="229">
        <f ca="1">(W18-W17)*X$10 * (3 - Данные!$A10 + Данные!$A9)</f>
        <v>14.000000000012003</v>
      </c>
      <c r="Z18" s="145">
        <f ca="1">INDIRECT(ADDRESS(Данные!$A10,4,1,1,"Данные"), 1)</f>
        <v>44545.125</v>
      </c>
      <c r="AA18" s="175">
        <f ca="1">IF(INDIRECT(ADDRESS(Данные!$A10,AA$1,1,1,"Данные"),1)=0,AA17,INDIRECT(ADDRESS(Данные!$A10,AA$1,1,1,"Данные"),1))</f>
        <v>644.61570000003201</v>
      </c>
      <c r="AB18" s="175">
        <f ca="1">IF(INDIRECT(ADDRESS(Данные!$A10,AB$1,1,1,"Данные"),1)=0,AB17,INDIRECT(ADDRESS(Данные!$A10,AB$1,1,1,"Данные"),1))</f>
        <v>476.95160000007502</v>
      </c>
      <c r="AC18" s="176">
        <f ca="1">(AA18-AA17)*AC$10 * (3 - Данные!$A10 + Данные!$A9)</f>
        <v>338.80000000203836</v>
      </c>
      <c r="AD18" s="176">
        <f ca="1">(AB18-AB17)*AC$10 * (3 - Данные!$A10 + Данные!$A9)</f>
        <v>166.00000000005366</v>
      </c>
      <c r="AE18" s="175">
        <f ca="1">IF(INDIRECT(ADDRESS(Данные!$A10,AE$1,1,1,"Данные"),1)=0,AE17,INDIRECT(ADDRESS(Данные!$A10,AE$1,1,1,"Данные"),1))</f>
        <v>18959.631099992999</v>
      </c>
      <c r="AF18" s="175">
        <f ca="1">IF(INDIRECT(ADDRESS(Данные!$A10,AF$1,1,1,"Данные"),1)=0,AF17,INDIRECT(ADDRESS(Данные!$A10,AF$1,1,1,"Данные"),1))</f>
        <v>4077.3938000001799</v>
      </c>
      <c r="AG18" s="176">
        <f ca="1">(AE18-AE17)*AG$10 * (3 - Данные!$A10 + Данные!$A9)</f>
        <v>194.24999999864667</v>
      </c>
      <c r="AH18" s="176">
        <f ca="1">(AF18-AF17)*AG$10 * (3 - Данные!$A10 + Данные!$A9)</f>
        <v>25.350000000116779</v>
      </c>
      <c r="AI18" s="146"/>
      <c r="AJ18" s="148"/>
      <c r="AK18" s="176">
        <f t="shared" si="0"/>
        <v>0</v>
      </c>
      <c r="AL18" s="176">
        <f t="shared" si="1"/>
        <v>0</v>
      </c>
      <c r="AM18" s="146"/>
      <c r="AN18" s="147"/>
      <c r="AO18" s="176">
        <f t="shared" si="2"/>
        <v>0</v>
      </c>
      <c r="AP18" s="176">
        <f t="shared" si="3"/>
        <v>0</v>
      </c>
      <c r="AQ18" s="146"/>
      <c r="AR18" s="148"/>
      <c r="AS18" s="176">
        <f t="shared" si="4"/>
        <v>0</v>
      </c>
      <c r="AT18" s="229">
        <f t="shared" si="5"/>
        <v>0</v>
      </c>
      <c r="AU18" s="145">
        <f ca="1">INDIRECT(ADDRESS(Данные!$A10,4,1,1,"Данные"), 1)</f>
        <v>44545.125</v>
      </c>
      <c r="AV18" s="336">
        <f t="shared" ca="1" si="6"/>
        <v>2068.1500000020969</v>
      </c>
      <c r="AW18" s="243">
        <f t="shared" ca="1" si="7"/>
        <v>553.54999999986126</v>
      </c>
      <c r="BH18" s="144" t="s">
        <v>2</v>
      </c>
    </row>
    <row r="19" spans="1:60" s="144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826.23570000007703</v>
      </c>
      <c r="C19" s="175">
        <f ca="1">IF(INDIRECT(ADDRESS(Данные!$A11,C$1,1,1,"Данные"),1)=0,C18,INDIRECT(ADDRESS(Данные!$A11,C$1,1,1,"Данные"),1))</f>
        <v>431.88849999988503</v>
      </c>
      <c r="D19" s="176">
        <f ca="1">(B19-B18)*D$10 * (3 - Данные!$A11 + Данные!$A10)</f>
        <v>0</v>
      </c>
      <c r="E19" s="176">
        <f ca="1">(C19-C18)*D$10 * (3 - Данные!$A11 + Данные!$A10)</f>
        <v>0</v>
      </c>
      <c r="F19" s="175">
        <f ca="1">IF(INDIRECT(ADDRESS(Данные!$A11,F$1,1,1,"Данные"),1)=0,F18,INDIRECT(ADDRESS(Данные!$A11,F$1,1,1,"Данные"),1))</f>
        <v>3869.8615999991898</v>
      </c>
      <c r="G19" s="175">
        <f ca="1">IF(INDIRECT(ADDRESS(Данные!$A11,G$1,1,1,"Данные"),1)=0,G18,INDIRECT(ADDRESS(Данные!$A11,G$1,1,1,"Данные"),1))</f>
        <v>3779.28040000072</v>
      </c>
      <c r="H19" s="176">
        <f ca="1">(F19-F18)*H$10 * (3 - Данные!$A11 + Данные!$A10)</f>
        <v>206.40000000003056</v>
      </c>
      <c r="I19" s="176">
        <f ca="1">(G19-G18)*H$10 * (3 - Данные!$A11 + Данные!$A10)</f>
        <v>168.90000000057626</v>
      </c>
      <c r="J19" s="175">
        <f ca="1">IF(INDIRECT(ADDRESS(Данные!$A11,J$1,1,1,"Данные"),1)=0,J18,INDIRECT(ADDRESS(Данные!$A11,J$1,1,1,"Данные"),1))</f>
        <v>12862.8924000022</v>
      </c>
      <c r="K19" s="175">
        <f ca="1">IF(INDIRECT(ADDRESS(Данные!$A11,K$1,1,1,"Данные"),1)=0,K18,INDIRECT(ADDRESS(Данные!$A11,K$1,1,1,"Данные"),1))</f>
        <v>3379.4858999981502</v>
      </c>
      <c r="L19" s="176">
        <f ca="1">(J19-J18)*L$10 * (3 - Данные!$A11 + Данные!$A10)</f>
        <v>117.79999999998836</v>
      </c>
      <c r="M19" s="176">
        <f ca="1">(K19-K18)*L$10 * (3 - Данные!$A11 + Данные!$A10)</f>
        <v>36.500000000160071</v>
      </c>
      <c r="N19" s="175">
        <f ca="1">IF(INDIRECT(ADDRESS(Данные!$A11,N$1,1,1,"Данные"),1)=0,N18,INDIRECT(ADDRESS(Данные!$A11,N$1,1,1,"Данные"),1))</f>
        <v>7739.6640999974998</v>
      </c>
      <c r="O19" s="175">
        <f ca="1">IF(INDIRECT(ADDRESS(Данные!$A11,O$1,1,1,"Данные"),1)=0,O18,INDIRECT(ADDRESS(Данные!$A11,O$1,1,1,"Данные"),1))</f>
        <v>3837.28189999916</v>
      </c>
      <c r="P19" s="176">
        <f ca="1">(N19-N18)*P$10 * (3 - Данные!$A11 + Данные!$A10)</f>
        <v>144.14999999962674</v>
      </c>
      <c r="Q19" s="176">
        <f ca="1">(O19-O18)*P$10 * (3 - Данные!$A11 + Данные!$A10)</f>
        <v>24.149999999735883</v>
      </c>
      <c r="R19" s="175">
        <f ca="1">IF(INDIRECT(ADDRESS(Данные!$A11,R$1,1,1,"Данные"),1)=0,R18,INDIRECT(ADDRESS(Данные!$A11,R$1,1,1,"Данные"),1))</f>
        <v>27403.147300011799</v>
      </c>
      <c r="S19" s="175">
        <f ca="1">IF(INDIRECT(ADDRESS(Данные!$A11,S$1,1,1,"Данные"),1)=0,S18,INDIRECT(ADDRESS(Данные!$A11,S$1,1,1,"Данные"),1))</f>
        <v>7597.4425999962104</v>
      </c>
      <c r="T19" s="176">
        <f ca="1">(R19-R18)*T$10 * (3 - Данные!$A11 + Данные!$A10)</f>
        <v>822.99999999668216</v>
      </c>
      <c r="U19" s="176">
        <f ca="1">(S19-S18)*T$10 * (3 - Данные!$A11 + Данные!$A10)</f>
        <v>120.600000000195</v>
      </c>
      <c r="V19" s="175">
        <f ca="1">IF(INDIRECT(ADDRESS(Данные!$A11,V$1,1,1,"Данные"),1)=0,V18,INDIRECT(ADDRESS(Данные!$A11,V$1,1,1,"Данные"),1))</f>
        <v>4.02869999999825</v>
      </c>
      <c r="W19" s="175">
        <f ca="1">IF(INDIRECT(ADDRESS(Данные!$A11,W$1,1,1,"Данные"),1)=0,W18,INDIRECT(ADDRESS(Данные!$A11,W$1,1,1,"Данные"),1))</f>
        <v>0.36329999999976798</v>
      </c>
      <c r="X19" s="176">
        <f ca="1">(V19-V18)*X$10 * (3 - Данные!$A11 + Данные!$A10)</f>
        <v>238.80000000015934</v>
      </c>
      <c r="Y19" s="229">
        <f ca="1">(W19-W18)*X$10 * (3 - Данные!$A11 + Данные!$A10)</f>
        <v>13.200000000011869</v>
      </c>
      <c r="Z19" s="145">
        <f ca="1">INDIRECT(ADDRESS(Данные!$A11,4,1,1,"Данные"), 1)</f>
        <v>44545.166666666664</v>
      </c>
      <c r="AA19" s="175">
        <f ca="1">IF(INDIRECT(ADDRESS(Данные!$A11,AA$1,1,1,"Данные"),1)=0,AA18,INDIRECT(ADDRESS(Данные!$A11,AA$1,1,1,"Данные"),1))</f>
        <v>644.78550000003202</v>
      </c>
      <c r="AB19" s="175">
        <f ca="1">IF(INDIRECT(ADDRESS(Данные!$A11,AB$1,1,1,"Данные"),1)=0,AB18,INDIRECT(ADDRESS(Данные!$A11,AB$1,1,1,"Данные"),1))</f>
        <v>477.03370000007499</v>
      </c>
      <c r="AC19" s="176">
        <f ca="1">(AA19-AA18)*AC$10 * (3 - Данные!$A11 + Данные!$A10)</f>
        <v>339.60000000001855</v>
      </c>
      <c r="AD19" s="176">
        <f ca="1">(AB19-AB18)*AC$10 * (3 - Данные!$A11 + Данные!$A10)</f>
        <v>164.19999999993706</v>
      </c>
      <c r="AE19" s="175">
        <f ca="1">IF(INDIRECT(ADDRESS(Данные!$A11,AE$1,1,1,"Данные"),1)=0,AE18,INDIRECT(ADDRESS(Данные!$A11,AE$1,1,1,"Данные"),1))</f>
        <v>18959.756399992999</v>
      </c>
      <c r="AF19" s="175">
        <f ca="1">IF(INDIRECT(ADDRESS(Данные!$A11,AF$1,1,1,"Данные"),1)=0,AF18,INDIRECT(ADDRESS(Данные!$A11,AF$1,1,1,"Данные"),1))</f>
        <v>4077.4101000001801</v>
      </c>
      <c r="AG19" s="176">
        <f ca="1">(AE19-AE18)*AG$10 * (3 - Данные!$A11 + Данные!$A10)</f>
        <v>187.94999999954598</v>
      </c>
      <c r="AH19" s="176">
        <f ca="1">(AF19-AF18)*AG$10 * (3 - Данные!$A11 + Данные!$A10)</f>
        <v>24.450000000342698</v>
      </c>
      <c r="AI19" s="146"/>
      <c r="AJ19" s="148"/>
      <c r="AK19" s="176">
        <f t="shared" si="0"/>
        <v>0</v>
      </c>
      <c r="AL19" s="176">
        <f t="shared" si="1"/>
        <v>0</v>
      </c>
      <c r="AM19" s="146"/>
      <c r="AN19" s="147"/>
      <c r="AO19" s="176">
        <f t="shared" si="2"/>
        <v>0</v>
      </c>
      <c r="AP19" s="176">
        <f t="shared" si="3"/>
        <v>0</v>
      </c>
      <c r="AQ19" s="146"/>
      <c r="AR19" s="148"/>
      <c r="AS19" s="176">
        <f t="shared" si="4"/>
        <v>0</v>
      </c>
      <c r="AT19" s="229">
        <f t="shared" si="5"/>
        <v>0</v>
      </c>
      <c r="AU19" s="145">
        <f ca="1">INDIRECT(ADDRESS(Данные!$A11,4,1,1,"Данные"), 1)</f>
        <v>44545.166666666664</v>
      </c>
      <c r="AV19" s="336">
        <f t="shared" ca="1" si="6"/>
        <v>2057.6999999960517</v>
      </c>
      <c r="AW19" s="243">
        <f t="shared" ca="1" si="7"/>
        <v>552.00000000095883</v>
      </c>
    </row>
    <row r="20" spans="1:60" s="144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826.23570000007703</v>
      </c>
      <c r="C20" s="175">
        <f ca="1">IF(INDIRECT(ADDRESS(Данные!$A12,C$1,1,1,"Данные"),1)=0,C19,INDIRECT(ADDRESS(Данные!$A12,C$1,1,1,"Данные"),1))</f>
        <v>431.88849999988503</v>
      </c>
      <c r="D20" s="176">
        <f ca="1">(B20-B19)*D$10 * (3 - Данные!$A12 + Данные!$A11)</f>
        <v>0</v>
      </c>
      <c r="E20" s="176">
        <f ca="1">(C20-C19)*D$10 * (3 - Данные!$A12 + Данные!$A11)</f>
        <v>0</v>
      </c>
      <c r="F20" s="175">
        <f ca="1">IF(INDIRECT(ADDRESS(Данные!$A12,F$1,1,1,"Данные"),1)=0,F19,INDIRECT(ADDRESS(Данные!$A12,F$1,1,1,"Данные"),1))</f>
        <v>3869.9325999991902</v>
      </c>
      <c r="G20" s="175">
        <f ca="1">IF(INDIRECT(ADDRESS(Данные!$A12,G$1,1,1,"Данные"),1)=0,G19,INDIRECT(ADDRESS(Данные!$A12,G$1,1,1,"Данные"),1))</f>
        <v>3779.3386000007199</v>
      </c>
      <c r="H20" s="176">
        <f ca="1">(F20-F19)*H$10 * (3 - Данные!$A12 + Данные!$A11)</f>
        <v>213.00000000110231</v>
      </c>
      <c r="I20" s="176">
        <f ca="1">(G20-G19)*H$10 * (3 - Данные!$A12 + Данные!$A11)</f>
        <v>174.59999999982756</v>
      </c>
      <c r="J20" s="175">
        <f ca="1">IF(INDIRECT(ADDRESS(Данные!$A12,J$1,1,1,"Данные"),1)=0,J19,INDIRECT(ADDRESS(Данные!$A12,J$1,1,1,"Данные"),1))</f>
        <v>12863.0164000022</v>
      </c>
      <c r="K20" s="175">
        <f ca="1">IF(INDIRECT(ADDRESS(Данные!$A12,K$1,1,1,"Данные"),1)=0,K19,INDIRECT(ADDRESS(Данные!$A12,K$1,1,1,"Данные"),1))</f>
        <v>3379.5214999981499</v>
      </c>
      <c r="L20" s="176">
        <f ca="1">(J20-J19)*L$10 * (3 - Данные!$A12 + Данные!$A11)</f>
        <v>123.99999999979627</v>
      </c>
      <c r="M20" s="176">
        <f ca="1">(K20-K19)*L$10 * (3 - Данные!$A12 + Данные!$A11)</f>
        <v>35.599999999703869</v>
      </c>
      <c r="N20" s="175">
        <f ca="1">IF(INDIRECT(ADDRESS(Данные!$A12,N$1,1,1,"Данные"),1)=0,N19,INDIRECT(ADDRESS(Данные!$A12,N$1,1,1,"Данные"),1))</f>
        <v>7739.7995999975001</v>
      </c>
      <c r="O20" s="175">
        <f ca="1">IF(INDIRECT(ADDRESS(Данные!$A12,O$1,1,1,"Данные"),1)=0,O19,INDIRECT(ADDRESS(Данные!$A12,O$1,1,1,"Данные"),1))</f>
        <v>3837.3176999991601</v>
      </c>
      <c r="P20" s="176">
        <f ca="1">(N20-N19)*P$10 * (3 - Данные!$A12 + Данные!$A11)</f>
        <v>203.25000000048021</v>
      </c>
      <c r="Q20" s="176">
        <f ca="1">(O20-O19)*P$10 * (3 - Данные!$A12 + Данные!$A11)</f>
        <v>53.700000000162618</v>
      </c>
      <c r="R20" s="175">
        <f ca="1">IF(INDIRECT(ADDRESS(Данные!$A12,R$1,1,1,"Данные"),1)=0,R19,INDIRECT(ADDRESS(Данные!$A12,R$1,1,1,"Данные"),1))</f>
        <v>27403.550100011798</v>
      </c>
      <c r="S20" s="175">
        <f ca="1">IF(INDIRECT(ADDRESS(Данные!$A12,S$1,1,1,"Данные"),1)=0,S19,INDIRECT(ADDRESS(Данные!$A12,S$1,1,1,"Данные"),1))</f>
        <v>7597.5019999962096</v>
      </c>
      <c r="T20" s="176">
        <f ca="1">(R20-R19)*T$10 * (3 - Данные!$A12 + Данные!$A11)</f>
        <v>805.59999999968568</v>
      </c>
      <c r="U20" s="176">
        <f ca="1">(S20-S19)*T$10 * (3 - Данные!$A12 + Данные!$A11)</f>
        <v>118.7999999983731</v>
      </c>
      <c r="V20" s="175">
        <f ca="1">IF(INDIRECT(ADDRESS(Данные!$A12,V$1,1,1,"Данные"),1)=0,V19,INDIRECT(ADDRESS(Данные!$A12,V$1,1,1,"Данные"),1))</f>
        <v>4.0896999999982802</v>
      </c>
      <c r="W20" s="175">
        <f ca="1">IF(INDIRECT(ADDRESS(Данные!$A12,W$1,1,1,"Данные"),1)=0,W19,INDIRECT(ADDRESS(Данные!$A12,W$1,1,1,"Данные"),1))</f>
        <v>0.36689999999977102</v>
      </c>
      <c r="X20" s="176">
        <f ca="1">(V20-V19)*X$10 * (3 - Данные!$A12 + Данные!$A11)</f>
        <v>244.00000000012056</v>
      </c>
      <c r="Y20" s="229">
        <f ca="1">(W20-W19)*X$10 * (3 - Данные!$A12 + Данные!$A11)</f>
        <v>14.400000000012181</v>
      </c>
      <c r="Z20" s="145">
        <f ca="1">INDIRECT(ADDRESS(Данные!$A12,4,1,1,"Данные"), 1)</f>
        <v>44545.208333333336</v>
      </c>
      <c r="AA20" s="175">
        <f ca="1">IF(INDIRECT(ADDRESS(Данные!$A12,AA$1,1,1,"Данные"),1)=0,AA19,INDIRECT(ADDRESS(Данные!$A12,AA$1,1,1,"Данные"),1))</f>
        <v>644.95580000003201</v>
      </c>
      <c r="AB20" s="175">
        <f ca="1">IF(INDIRECT(ADDRESS(Данные!$A12,AB$1,1,1,"Данные"),1)=0,AB19,INDIRECT(ADDRESS(Данные!$A12,AB$1,1,1,"Данные"),1))</f>
        <v>477.11490000007501</v>
      </c>
      <c r="AC20" s="176">
        <f ca="1">(AA20-AA19)*AC$10 * (3 - Данные!$A12 + Данные!$A11)</f>
        <v>340.59999999999491</v>
      </c>
      <c r="AD20" s="176">
        <f ca="1">(AB20-AB19)*AC$10 * (3 - Данные!$A12 + Данные!$A11)</f>
        <v>162.40000000004784</v>
      </c>
      <c r="AE20" s="175">
        <f ca="1">IF(INDIRECT(ADDRESS(Данные!$A12,AE$1,1,1,"Данные"),1)=0,AE19,INDIRECT(ADDRESS(Данные!$A12,AE$1,1,1,"Данные"),1))</f>
        <v>18959.881899993001</v>
      </c>
      <c r="AF20" s="175">
        <f ca="1">IF(INDIRECT(ADDRESS(Данные!$A12,AF$1,1,1,"Данные"),1)=0,AF19,INDIRECT(ADDRESS(Данные!$A12,AF$1,1,1,"Данные"),1))</f>
        <v>4077.4258000001801</v>
      </c>
      <c r="AG20" s="176">
        <f ca="1">(AE20-AE19)*AG$10 * (3 - Данные!$A12 + Данные!$A11)</f>
        <v>188.25000000288128</v>
      </c>
      <c r="AH20" s="176">
        <f ca="1">(AF20-AF19)*AG$10 * (3 - Данные!$A12 + Данные!$A11)</f>
        <v>23.549999999886495</v>
      </c>
      <c r="AI20" s="146"/>
      <c r="AJ20" s="148"/>
      <c r="AK20" s="176">
        <f t="shared" si="0"/>
        <v>0</v>
      </c>
      <c r="AL20" s="176">
        <f t="shared" si="1"/>
        <v>0</v>
      </c>
      <c r="AM20" s="146"/>
      <c r="AN20" s="147"/>
      <c r="AO20" s="176">
        <f t="shared" si="2"/>
        <v>0</v>
      </c>
      <c r="AP20" s="176">
        <f t="shared" si="3"/>
        <v>0</v>
      </c>
      <c r="AQ20" s="146"/>
      <c r="AR20" s="148"/>
      <c r="AS20" s="176">
        <f t="shared" si="4"/>
        <v>0</v>
      </c>
      <c r="AT20" s="229">
        <f t="shared" si="5"/>
        <v>0</v>
      </c>
      <c r="AU20" s="145">
        <f ca="1">INDIRECT(ADDRESS(Данные!$A12,4,1,1,"Данные"), 1)</f>
        <v>44545.208333333336</v>
      </c>
      <c r="AV20" s="336">
        <f t="shared" ca="1" si="6"/>
        <v>2118.7000000040612</v>
      </c>
      <c r="AW20" s="243">
        <f t="shared" ca="1" si="7"/>
        <v>583.04999999801362</v>
      </c>
    </row>
    <row r="21" spans="1:60" s="144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826.23570000007703</v>
      </c>
      <c r="C21" s="175">
        <f ca="1">IF(INDIRECT(ADDRESS(Данные!$A13,C$1,1,1,"Данные"),1)=0,C20,INDIRECT(ADDRESS(Данные!$A13,C$1,1,1,"Данные"),1))</f>
        <v>431.88849999988503</v>
      </c>
      <c r="D21" s="176">
        <f ca="1">(B21-B20)*D$10 * (3 - Данные!$A13 + Данные!$A12)</f>
        <v>0</v>
      </c>
      <c r="E21" s="176">
        <f ca="1">(C21-C20)*D$10 * (3 - Данные!$A13 + Данные!$A12)</f>
        <v>0</v>
      </c>
      <c r="F21" s="175">
        <f ca="1">IF(INDIRECT(ADDRESS(Данные!$A13,F$1,1,1,"Данные"),1)=0,F20,INDIRECT(ADDRESS(Данные!$A13,F$1,1,1,"Данные"),1))</f>
        <v>3870.0089999991901</v>
      </c>
      <c r="G21" s="175">
        <f ca="1">IF(INDIRECT(ADDRESS(Данные!$A13,G$1,1,1,"Данные"),1)=0,G20,INDIRECT(ADDRESS(Данные!$A13,G$1,1,1,"Данные"),1))</f>
        <v>3779.40360000072</v>
      </c>
      <c r="H21" s="176">
        <f ca="1">(F21-F20)*H$10 * (3 - Данные!$A13 + Данные!$A12)</f>
        <v>229.19999999976426</v>
      </c>
      <c r="I21" s="176">
        <f ca="1">(G21-G20)*H$10 * (3 - Данные!$A13 + Данные!$A12)</f>
        <v>195.00000000016371</v>
      </c>
      <c r="J21" s="175">
        <f ca="1">IF(INDIRECT(ADDRESS(Данные!$A13,J$1,1,1,"Данные"),1)=0,J20,INDIRECT(ADDRESS(Данные!$A13,J$1,1,1,"Данные"),1))</f>
        <v>12863.174700002201</v>
      </c>
      <c r="K21" s="175">
        <f ca="1">IF(INDIRECT(ADDRESS(Данные!$A13,K$1,1,1,"Данные"),1)=0,K20,INDIRECT(ADDRESS(Данные!$A13,K$1,1,1,"Данные"),1))</f>
        <v>3379.5564999981498</v>
      </c>
      <c r="L21" s="176">
        <f ca="1">(J21-J20)*L$10 * (3 - Данные!$A13 + Данные!$A12)</f>
        <v>158.30000000096334</v>
      </c>
      <c r="M21" s="176">
        <f ca="1">(K21-K20)*L$10 * (3 - Данные!$A13 + Данные!$A12)</f>
        <v>34.999999999854481</v>
      </c>
      <c r="N21" s="175">
        <f ca="1">IF(INDIRECT(ADDRESS(Данные!$A13,N$1,1,1,"Данные"),1)=0,N20,INDIRECT(ADDRESS(Данные!$A13,N$1,1,1,"Данные"),1))</f>
        <v>7739.9678999975004</v>
      </c>
      <c r="O21" s="175">
        <f ca="1">IF(INDIRECT(ADDRESS(Данные!$A13,O$1,1,1,"Данные"),1)=0,O20,INDIRECT(ADDRESS(Данные!$A13,O$1,1,1,"Данные"),1))</f>
        <v>3837.37089999916</v>
      </c>
      <c r="P21" s="176">
        <f ca="1">(N21-N20)*P$10 * (3 - Данные!$A13 + Данные!$A12)</f>
        <v>252.45000000040818</v>
      </c>
      <c r="Q21" s="176">
        <f ca="1">(O21-O20)*P$10 * (3 - Данные!$A13 + Данные!$A12)</f>
        <v>79.799999999750071</v>
      </c>
      <c r="R21" s="175">
        <f ca="1">IF(INDIRECT(ADDRESS(Данные!$A13,R$1,1,1,"Данные"),1)=0,R20,INDIRECT(ADDRESS(Данные!$A13,R$1,1,1,"Данные"),1))</f>
        <v>27403.9599000118</v>
      </c>
      <c r="S21" s="175">
        <f ca="1">IF(INDIRECT(ADDRESS(Данные!$A13,S$1,1,1,"Данные"),1)=0,S20,INDIRECT(ADDRESS(Данные!$A13,S$1,1,1,"Данные"),1))</f>
        <v>7597.5603999962104</v>
      </c>
      <c r="T21" s="176">
        <f ca="1">(R21-R20)*T$10 * (3 - Данные!$A13 + Данные!$A12)</f>
        <v>819.60000000253785</v>
      </c>
      <c r="U21" s="176">
        <f ca="1">(S21-S20)*T$10 * (3 - Данные!$A13 + Данные!$A12)</f>
        <v>116.80000000160362</v>
      </c>
      <c r="V21" s="175">
        <f ca="1">IF(INDIRECT(ADDRESS(Данные!$A13,V$1,1,1,"Данные"),1)=0,V20,INDIRECT(ADDRESS(Данные!$A13,V$1,1,1,"Данные"),1))</f>
        <v>4.1507999999983003</v>
      </c>
      <c r="W21" s="175">
        <f ca="1">IF(INDIRECT(ADDRESS(Данные!$A13,W$1,1,1,"Данные"),1)=0,W20,INDIRECT(ADDRESS(Данные!$A13,W$1,1,1,"Данные"),1))</f>
        <v>0.37039999999977302</v>
      </c>
      <c r="X21" s="176">
        <f ca="1">(V21-V20)*X$10 * (3 - Данные!$A13 + Данные!$A12)</f>
        <v>244.40000000008055</v>
      </c>
      <c r="Y21" s="229">
        <f ca="1">(W21-W20)*X$10 * (3 - Данные!$A13 + Данные!$A12)</f>
        <v>14.000000000008006</v>
      </c>
      <c r="Z21" s="145">
        <f ca="1">INDIRECT(ADDRESS(Данные!$A13,4,1,1,"Данные"), 1)</f>
        <v>44545.25</v>
      </c>
      <c r="AA21" s="175">
        <f ca="1">IF(INDIRECT(ADDRESS(Данные!$A13,AA$1,1,1,"Данные"),1)=0,AA20,INDIRECT(ADDRESS(Данные!$A13,AA$1,1,1,"Данные"),1))</f>
        <v>645.12510000003203</v>
      </c>
      <c r="AB21" s="175">
        <f ca="1">IF(INDIRECT(ADDRESS(Данные!$A13,AB$1,1,1,"Данные"),1)=0,AB20,INDIRECT(ADDRESS(Данные!$A13,AB$1,1,1,"Данные"),1))</f>
        <v>477.196000000075</v>
      </c>
      <c r="AC21" s="176">
        <f ca="1">(AA21-AA20)*AC$10 * (3 - Данные!$A13 + Данные!$A12)</f>
        <v>338.6000000000422</v>
      </c>
      <c r="AD21" s="176">
        <f ca="1">(AB21-AB20)*AC$10 * (3 - Данные!$A13 + Данные!$A12)</f>
        <v>162.19999999998436</v>
      </c>
      <c r="AE21" s="175">
        <f ca="1">IF(INDIRECT(ADDRESS(Данные!$A13,AE$1,1,1,"Данные"),1)=0,AE20,INDIRECT(ADDRESS(Данные!$A13,AE$1,1,1,"Данные"),1))</f>
        <v>18960.010299992999</v>
      </c>
      <c r="AF21" s="175">
        <f ca="1">IF(INDIRECT(ADDRESS(Данные!$A13,AF$1,1,1,"Данные"),1)=0,AF20,INDIRECT(ADDRESS(Данные!$A13,AF$1,1,1,"Данные"),1))</f>
        <v>4077.4416000001802</v>
      </c>
      <c r="AG21" s="176">
        <f ca="1">(AE21-AE20)*AG$10 * (3 - Данные!$A13 + Данные!$A12)</f>
        <v>192.59999999667343</v>
      </c>
      <c r="AH21" s="176">
        <f ca="1">(AF21-AF20)*AG$10 * (3 - Данные!$A13 + Данные!$A12)</f>
        <v>23.700000000189902</v>
      </c>
      <c r="AI21" s="146"/>
      <c r="AJ21" s="148"/>
      <c r="AK21" s="176">
        <f t="shared" si="0"/>
        <v>0</v>
      </c>
      <c r="AL21" s="176">
        <f t="shared" si="1"/>
        <v>0</v>
      </c>
      <c r="AM21" s="146"/>
      <c r="AN21" s="147"/>
      <c r="AO21" s="176">
        <f t="shared" si="2"/>
        <v>0</v>
      </c>
      <c r="AP21" s="176">
        <f t="shared" si="3"/>
        <v>0</v>
      </c>
      <c r="AQ21" s="146"/>
      <c r="AR21" s="148"/>
      <c r="AS21" s="176">
        <f t="shared" si="4"/>
        <v>0</v>
      </c>
      <c r="AT21" s="229">
        <f t="shared" si="5"/>
        <v>0</v>
      </c>
      <c r="AU21" s="145">
        <f ca="1">INDIRECT(ADDRESS(Данные!$A13,4,1,1,"Данные"), 1)</f>
        <v>44545.25</v>
      </c>
      <c r="AV21" s="336">
        <f t="shared" ca="1" si="6"/>
        <v>2235.1500000004698</v>
      </c>
      <c r="AW21" s="243">
        <f t="shared" ca="1" si="7"/>
        <v>626.5000000015541</v>
      </c>
    </row>
    <row r="22" spans="1:60" s="144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826.23570000007703</v>
      </c>
      <c r="C22" s="175">
        <f ca="1">IF(INDIRECT(ADDRESS(Данные!$A14,C$1,1,1,"Данные"),1)=0,C21,INDIRECT(ADDRESS(Данные!$A14,C$1,1,1,"Данные"),1))</f>
        <v>431.88849999988503</v>
      </c>
      <c r="D22" s="176">
        <f ca="1">(B22-B21)*D$10 * (3 - Данные!$A14 + Данные!$A13)</f>
        <v>0</v>
      </c>
      <c r="E22" s="176">
        <f ca="1">(C22-C21)*D$10 * (3 - Данные!$A14 + Данные!$A13)</f>
        <v>0</v>
      </c>
      <c r="F22" s="175">
        <f ca="1">IF(INDIRECT(ADDRESS(Данные!$A14,F$1,1,1,"Данные"),1)=0,F21,INDIRECT(ADDRESS(Данные!$A14,F$1,1,1,"Данные"),1))</f>
        <v>3870.0868999991899</v>
      </c>
      <c r="G22" s="175">
        <f ca="1">IF(INDIRECT(ADDRESS(Данные!$A14,G$1,1,1,"Данные"),1)=0,G21,INDIRECT(ADDRESS(Данные!$A14,G$1,1,1,"Данные"),1))</f>
        <v>3779.4705000007202</v>
      </c>
      <c r="H22" s="176">
        <f ca="1">(F22-F21)*H$10 * (3 - Данные!$A14 + Данные!$A13)</f>
        <v>233.69999999931679</v>
      </c>
      <c r="I22" s="176">
        <f ca="1">(G22-G21)*H$10 * (3 - Данные!$A14 + Данные!$A13)</f>
        <v>200.70000000077926</v>
      </c>
      <c r="J22" s="175">
        <f ca="1">IF(INDIRECT(ADDRESS(Данные!$A14,J$1,1,1,"Данные"),1)=0,J21,INDIRECT(ADDRESS(Данные!$A14,J$1,1,1,"Данные"),1))</f>
        <v>12863.368800002199</v>
      </c>
      <c r="K22" s="175">
        <f ca="1">IF(INDIRECT(ADDRESS(Данные!$A14,K$1,1,1,"Данные"),1)=0,K21,INDIRECT(ADDRESS(Данные!$A14,K$1,1,1,"Данные"),1))</f>
        <v>3379.5893999981499</v>
      </c>
      <c r="L22" s="176">
        <f ca="1">(J22-J21)*L$10 * (3 - Данные!$A14 + Данные!$A13)</f>
        <v>194.09999999879801</v>
      </c>
      <c r="M22" s="176">
        <f ca="1">(K22-K21)*L$10 * (3 - Данные!$A14 + Данные!$A13)</f>
        <v>32.90000000015425</v>
      </c>
      <c r="N22" s="175">
        <f ca="1">IF(INDIRECT(ADDRESS(Данные!$A14,N$1,1,1,"Данные"),1)=0,N21,INDIRECT(ADDRESS(Данные!$A14,N$1,1,1,"Данные"),1))</f>
        <v>7740.1348999974998</v>
      </c>
      <c r="O22" s="175">
        <f ca="1">IF(INDIRECT(ADDRESS(Данные!$A14,O$1,1,1,"Данные"),1)=0,O21,INDIRECT(ADDRESS(Данные!$A14,O$1,1,1,"Данные"),1))</f>
        <v>3837.42349999916</v>
      </c>
      <c r="P22" s="176">
        <f ca="1">(N22-N21)*P$10 * (3 - Данные!$A14 + Данные!$A13)</f>
        <v>250.49999999919237</v>
      </c>
      <c r="Q22" s="176">
        <f ca="1">(O22-O21)*P$10 * (3 - Данные!$A14 + Данные!$A13)</f>
        <v>78.899999999975989</v>
      </c>
      <c r="R22" s="175">
        <f ca="1">IF(INDIRECT(ADDRESS(Данные!$A14,R$1,1,1,"Данные"),1)=0,R21,INDIRECT(ADDRESS(Данные!$A14,R$1,1,1,"Данные"),1))</f>
        <v>27404.396000011799</v>
      </c>
      <c r="S22" s="175">
        <f ca="1">IF(INDIRECT(ADDRESS(Данные!$A14,S$1,1,1,"Данные"),1)=0,S21,INDIRECT(ADDRESS(Данные!$A14,S$1,1,1,"Данные"),1))</f>
        <v>7597.6197999962096</v>
      </c>
      <c r="T22" s="176">
        <f ca="1">(R22-R21)*T$10 * (3 - Данные!$A14 + Данные!$A13)</f>
        <v>872.19999999797437</v>
      </c>
      <c r="U22" s="176">
        <f ca="1">(S22-S21)*T$10 * (3 - Данные!$A14 + Данные!$A13)</f>
        <v>118.7999999983731</v>
      </c>
      <c r="V22" s="175">
        <f ca="1">IF(INDIRECT(ADDRESS(Данные!$A14,V$1,1,1,"Данные"),1)=0,V21,INDIRECT(ADDRESS(Данные!$A14,V$1,1,1,"Данные"),1))</f>
        <v>4.21529999999834</v>
      </c>
      <c r="W22" s="175">
        <f ca="1">IF(INDIRECT(ADDRESS(Данные!$A14,W$1,1,1,"Данные"),1)=0,W21,INDIRECT(ADDRESS(Данные!$A14,W$1,1,1,"Данные"),1))</f>
        <v>0.37379999999977498</v>
      </c>
      <c r="X22" s="176">
        <f ca="1">(V22-V21)*X$10 * (3 - Данные!$A14 + Данные!$A13)</f>
        <v>258.00000000015899</v>
      </c>
      <c r="Y22" s="229">
        <f ca="1">(W22-W21)*X$10 * (3 - Данные!$A14 + Данные!$A13)</f>
        <v>13.600000000007828</v>
      </c>
      <c r="Z22" s="145">
        <f ca="1">INDIRECT(ADDRESS(Данные!$A14,4,1,1,"Данные"), 1)</f>
        <v>44545.291666666664</v>
      </c>
      <c r="AA22" s="175">
        <f ca="1">IF(INDIRECT(ADDRESS(Данные!$A14,AA$1,1,1,"Данные"),1)=0,AA21,INDIRECT(ADDRESS(Данные!$A14,AA$1,1,1,"Данные"),1))</f>
        <v>645.29430000003197</v>
      </c>
      <c r="AB22" s="175">
        <f ca="1">IF(INDIRECT(ADDRESS(Данные!$A14,AB$1,1,1,"Данные"),1)=0,AB21,INDIRECT(ADDRESS(Данные!$A14,AB$1,1,1,"Данные"),1))</f>
        <v>477.275500000075</v>
      </c>
      <c r="AC22" s="176">
        <f ca="1">(AA22-AA21)*AC$10 * (3 - Данные!$A14 + Данные!$A13)</f>
        <v>338.39999999986503</v>
      </c>
      <c r="AD22" s="176">
        <f ca="1">(AB22-AB21)*AC$10 * (3 - Данные!$A14 + Данные!$A13)</f>
        <v>158.99999999999181</v>
      </c>
      <c r="AE22" s="175">
        <f ca="1">IF(INDIRECT(ADDRESS(Данные!$A14,AE$1,1,1,"Данные"),1)=0,AE21,INDIRECT(ADDRESS(Данные!$A14,AE$1,1,1,"Данные"),1))</f>
        <v>18960.152899993001</v>
      </c>
      <c r="AF22" s="175">
        <f ca="1">IF(INDIRECT(ADDRESS(Данные!$A14,AF$1,1,1,"Данные"),1)=0,AF21,INDIRECT(ADDRESS(Данные!$A14,AF$1,1,1,"Данные"),1))</f>
        <v>4077.45790000018</v>
      </c>
      <c r="AG22" s="176">
        <f ca="1">(AE22-AE21)*AG$10 * (3 - Данные!$A14 + Данные!$A13)</f>
        <v>213.90000000428699</v>
      </c>
      <c r="AH22" s="176">
        <f ca="1">(AF22-AF21)*AG$10 * (3 - Данные!$A14 + Данные!$A13)</f>
        <v>24.449999999660577</v>
      </c>
      <c r="AI22" s="146"/>
      <c r="AJ22" s="148"/>
      <c r="AK22" s="176">
        <f t="shared" si="0"/>
        <v>0</v>
      </c>
      <c r="AL22" s="176">
        <f t="shared" si="1"/>
        <v>0</v>
      </c>
      <c r="AM22" s="146"/>
      <c r="AN22" s="147"/>
      <c r="AO22" s="176">
        <f t="shared" si="2"/>
        <v>0</v>
      </c>
      <c r="AP22" s="176">
        <f t="shared" si="3"/>
        <v>0</v>
      </c>
      <c r="AQ22" s="146"/>
      <c r="AR22" s="148"/>
      <c r="AS22" s="176">
        <f t="shared" si="4"/>
        <v>0</v>
      </c>
      <c r="AT22" s="229">
        <f t="shared" si="5"/>
        <v>0</v>
      </c>
      <c r="AU22" s="145">
        <f ca="1">INDIRECT(ADDRESS(Данные!$A14,4,1,1,"Данные"), 1)</f>
        <v>44545.291666666664</v>
      </c>
      <c r="AV22" s="336">
        <f t="shared" ca="1" si="6"/>
        <v>2360.7999999995927</v>
      </c>
      <c r="AW22" s="243">
        <f t="shared" ca="1" si="7"/>
        <v>628.34999999894285</v>
      </c>
    </row>
    <row r="23" spans="1:60" s="144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826.23570000007703</v>
      </c>
      <c r="C23" s="175">
        <f ca="1">IF(INDIRECT(ADDRESS(Данные!$A15,C$1,1,1,"Данные"),1)=0,C22,INDIRECT(ADDRESS(Данные!$A15,C$1,1,1,"Данные"),1))</f>
        <v>431.88849999988503</v>
      </c>
      <c r="D23" s="176">
        <f ca="1">(B23-B22)*D$10 * (3 - Данные!$A15 + Данные!$A14)</f>
        <v>0</v>
      </c>
      <c r="E23" s="176">
        <f ca="1">(C23-C22)*D$10 * (3 - Данные!$A15 + Данные!$A14)</f>
        <v>0</v>
      </c>
      <c r="F23" s="175">
        <f ca="1">IF(INDIRECT(ADDRESS(Данные!$A15,F$1,1,1,"Данные"),1)=0,F22,INDIRECT(ADDRESS(Данные!$A15,F$1,1,1,"Данные"),1))</f>
        <v>3870.1665999991901</v>
      </c>
      <c r="G23" s="175">
        <f ca="1">IF(INDIRECT(ADDRESS(Данные!$A15,G$1,1,1,"Данные"),1)=0,G22,INDIRECT(ADDRESS(Данные!$A15,G$1,1,1,"Данные"),1))</f>
        <v>3779.5353000007199</v>
      </c>
      <c r="H23" s="176">
        <f ca="1">(F23-F22)*H$10 * (3 - Данные!$A15 + Данные!$A14)</f>
        <v>239.10000000068976</v>
      </c>
      <c r="I23" s="176">
        <f ca="1">(G23-G22)*H$10 * (3 - Данные!$A15 + Данные!$A14)</f>
        <v>194.39999999895008</v>
      </c>
      <c r="J23" s="175">
        <f ca="1">IF(INDIRECT(ADDRESS(Данные!$A15,J$1,1,1,"Данные"),1)=0,J22,INDIRECT(ADDRESS(Данные!$A15,J$1,1,1,"Данные"),1))</f>
        <v>12863.5595000022</v>
      </c>
      <c r="K23" s="175">
        <f ca="1">IF(INDIRECT(ADDRESS(Данные!$A15,K$1,1,1,"Данные"),1)=0,K22,INDIRECT(ADDRESS(Данные!$A15,K$1,1,1,"Данные"),1))</f>
        <v>3379.62159999815</v>
      </c>
      <c r="L23" s="176">
        <f ca="1">(J23-J22)*L$10 * (3 - Данные!$A15 + Данные!$A14)</f>
        <v>190.70000000101572</v>
      </c>
      <c r="M23" s="176">
        <f ca="1">(K23-K22)*L$10 * (3 - Данные!$A15 + Данные!$A14)</f>
        <v>32.200000000102591</v>
      </c>
      <c r="N23" s="175">
        <f ca="1">IF(INDIRECT(ADDRESS(Данные!$A15,N$1,1,1,"Данные"),1)=0,N22,INDIRECT(ADDRESS(Данные!$A15,N$1,1,1,"Данные"),1))</f>
        <v>7740.2716999975</v>
      </c>
      <c r="O23" s="175">
        <f ca="1">IF(INDIRECT(ADDRESS(Данные!$A15,O$1,1,1,"Данные"),1)=0,O22,INDIRECT(ADDRESS(Данные!$A15,O$1,1,1,"Данные"),1))</f>
        <v>3837.4575999991598</v>
      </c>
      <c r="P23" s="176">
        <f ca="1">(N23-N22)*P$10 * (3 - Данные!$A15 + Данные!$A14)</f>
        <v>205.20000000033178</v>
      </c>
      <c r="Q23" s="176">
        <f ca="1">(O23-O22)*P$10 * (3 - Данные!$A15 + Данные!$A14)</f>
        <v>51.149999999779538</v>
      </c>
      <c r="R23" s="175">
        <f ca="1">IF(INDIRECT(ADDRESS(Данные!$A15,R$1,1,1,"Данные"),1)=0,R22,INDIRECT(ADDRESS(Данные!$A15,R$1,1,1,"Данные"),1))</f>
        <v>27404.867500011798</v>
      </c>
      <c r="S23" s="175">
        <f ca="1">IF(INDIRECT(ADDRESS(Данные!$A15,S$1,1,1,"Данные"),1)=0,S22,INDIRECT(ADDRESS(Данные!$A15,S$1,1,1,"Данные"),1))</f>
        <v>7597.6780999962102</v>
      </c>
      <c r="T23" s="176">
        <f ca="1">(R23-R22)*T$10 * (3 - Данные!$A15 + Данные!$A14)</f>
        <v>942.99999999930151</v>
      </c>
      <c r="U23" s="176">
        <f ca="1">(S23-S22)*T$10 * (3 - Данные!$A15 + Данные!$A14)</f>
        <v>116.60000000119908</v>
      </c>
      <c r="V23" s="175">
        <f ca="1">IF(INDIRECT(ADDRESS(Данные!$A15,V$1,1,1,"Данные"),1)=0,V22,INDIRECT(ADDRESS(Данные!$A15,V$1,1,1,"Данные"),1))</f>
        <v>4.2787999999983803</v>
      </c>
      <c r="W23" s="175">
        <f ca="1">IF(INDIRECT(ADDRESS(Данные!$A15,W$1,1,1,"Данные"),1)=0,W22,INDIRECT(ADDRESS(Данные!$A15,W$1,1,1,"Данные"),1))</f>
        <v>0.377099999999778</v>
      </c>
      <c r="X23" s="176">
        <f ca="1">(V23-V22)*X$10 * (3 - Данные!$A15 + Данные!$A14)</f>
        <v>254.00000000016121</v>
      </c>
      <c r="Y23" s="229">
        <f ca="1">(W23-W22)*X$10 * (3 - Данные!$A15 + Данные!$A14)</f>
        <v>13.200000000012091</v>
      </c>
      <c r="Z23" s="145">
        <f ca="1">INDIRECT(ADDRESS(Данные!$A15,4,1,1,"Данные"), 1)</f>
        <v>44545.333333333336</v>
      </c>
      <c r="AA23" s="175">
        <f ca="1">IF(INDIRECT(ADDRESS(Данные!$A15,AA$1,1,1,"Данные"),1)=0,AA22,INDIRECT(ADDRESS(Данные!$A15,AA$1,1,1,"Данные"),1))</f>
        <v>645.46620000003202</v>
      </c>
      <c r="AB23" s="175">
        <f ca="1">IF(INDIRECT(ADDRESS(Данные!$A15,AB$1,1,1,"Данные"),1)=0,AB22,INDIRECT(ADDRESS(Данные!$A15,AB$1,1,1,"Данные"),1))</f>
        <v>477.35310000007502</v>
      </c>
      <c r="AC23" s="176">
        <f ca="1">(AA23-AA22)*AC$10 * (3 - Данные!$A15 + Данные!$A14)</f>
        <v>343.80000000010114</v>
      </c>
      <c r="AD23" s="176">
        <f ca="1">(AB23-AB22)*AC$10 * (3 - Данные!$A15 + Данные!$A14)</f>
        <v>155.2000000000362</v>
      </c>
      <c r="AE23" s="175">
        <f ca="1">IF(INDIRECT(ADDRESS(Данные!$A15,AE$1,1,1,"Данные"),1)=0,AE22,INDIRECT(ADDRESS(Данные!$A15,AE$1,1,1,"Данные"),1))</f>
        <v>18960.317399993</v>
      </c>
      <c r="AF23" s="175">
        <f ca="1">IF(INDIRECT(ADDRESS(Данные!$A15,AF$1,1,1,"Данные"),1)=0,AF22,INDIRECT(ADDRESS(Данные!$A15,AF$1,1,1,"Данные"),1))</f>
        <v>4077.4747000001798</v>
      </c>
      <c r="AG23" s="176">
        <f ca="1">(AE23-AE22)*AG$10 * (3 - Данные!$A15 + Данные!$A14)</f>
        <v>246.74999999842839</v>
      </c>
      <c r="AH23" s="176">
        <f ca="1">(AF23-AF22)*AG$10 * (3 - Данные!$A15 + Данные!$A14)</f>
        <v>25.199999999813372</v>
      </c>
      <c r="AI23" s="146"/>
      <c r="AJ23" s="148"/>
      <c r="AK23" s="176">
        <f t="shared" si="0"/>
        <v>0</v>
      </c>
      <c r="AL23" s="176">
        <f t="shared" si="1"/>
        <v>0</v>
      </c>
      <c r="AM23" s="146"/>
      <c r="AN23" s="147"/>
      <c r="AO23" s="176">
        <f t="shared" si="2"/>
        <v>0</v>
      </c>
      <c r="AP23" s="176">
        <f t="shared" si="3"/>
        <v>0</v>
      </c>
      <c r="AQ23" s="146"/>
      <c r="AR23" s="148"/>
      <c r="AS23" s="176">
        <f t="shared" si="4"/>
        <v>0</v>
      </c>
      <c r="AT23" s="229">
        <f t="shared" si="5"/>
        <v>0</v>
      </c>
      <c r="AU23" s="145">
        <f ca="1">INDIRECT(ADDRESS(Данные!$A15,4,1,1,"Данные"), 1)</f>
        <v>44545.333333333336</v>
      </c>
      <c r="AV23" s="336">
        <f t="shared" ca="1" si="6"/>
        <v>2422.5500000000293</v>
      </c>
      <c r="AW23" s="243">
        <f t="shared" ca="1" si="7"/>
        <v>587.94999999989295</v>
      </c>
    </row>
    <row r="24" spans="1:60" s="144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826.23570000007703</v>
      </c>
      <c r="C24" s="175">
        <f ca="1">IF(INDIRECT(ADDRESS(Данные!$A16,C$1,1,1,"Данные"),1)=0,C23,INDIRECT(ADDRESS(Данные!$A16,C$1,1,1,"Данные"),1))</f>
        <v>431.88849999988503</v>
      </c>
      <c r="D24" s="176">
        <f ca="1">(B24-B23)*D$10 * (3 - Данные!$A16 + Данные!$A15)</f>
        <v>0</v>
      </c>
      <c r="E24" s="176">
        <f ca="1">(C24-C23)*D$10 * (3 - Данные!$A16 + Данные!$A15)</f>
        <v>0</v>
      </c>
      <c r="F24" s="175">
        <f ca="1">IF(INDIRECT(ADDRESS(Данные!$A16,F$1,1,1,"Данные"),1)=0,F23,INDIRECT(ADDRESS(Данные!$A16,F$1,1,1,"Данные"),1))</f>
        <v>3870.2475999991898</v>
      </c>
      <c r="G24" s="175">
        <f ca="1">IF(INDIRECT(ADDRESS(Данные!$A16,G$1,1,1,"Данные"),1)=0,G23,INDIRECT(ADDRESS(Данные!$A16,G$1,1,1,"Данные"),1))</f>
        <v>3779.5996000007199</v>
      </c>
      <c r="H24" s="176">
        <f ca="1">(F24-F23)*H$10 * (3 - Данные!$A16 + Данные!$A15)</f>
        <v>242.99999999902866</v>
      </c>
      <c r="I24" s="176">
        <f ca="1">(G24-G23)*H$10 * (3 - Данные!$A16 + Данные!$A15)</f>
        <v>192.90000000000873</v>
      </c>
      <c r="J24" s="175">
        <f ca="1">IF(INDIRECT(ADDRESS(Данные!$A16,J$1,1,1,"Данные"),1)=0,J23,INDIRECT(ADDRESS(Данные!$A16,J$1,1,1,"Данные"),1))</f>
        <v>12863.7501000022</v>
      </c>
      <c r="K24" s="175">
        <f ca="1">IF(INDIRECT(ADDRESS(Данные!$A16,K$1,1,1,"Данные"),1)=0,K23,INDIRECT(ADDRESS(Данные!$A16,K$1,1,1,"Данные"),1))</f>
        <v>3379.6535999981502</v>
      </c>
      <c r="L24" s="176">
        <f ca="1">(J24-J23)*L$10 * (3 - Данные!$A16 + Данные!$A15)</f>
        <v>190.59999999990396</v>
      </c>
      <c r="M24" s="176">
        <f ca="1">(K24-K23)*L$10 * (3 - Данные!$A16 + Данные!$A15)</f>
        <v>32.000000000152795</v>
      </c>
      <c r="N24" s="175">
        <f ca="1">IF(INDIRECT(ADDRESS(Данные!$A16,N$1,1,1,"Данные"),1)=0,N23,INDIRECT(ADDRESS(Данные!$A16,N$1,1,1,"Данные"),1))</f>
        <v>7740.3663999974997</v>
      </c>
      <c r="O24" s="175">
        <f ca="1">IF(INDIRECT(ADDRESS(Данные!$A16,O$1,1,1,"Данные"),1)=0,O23,INDIRECT(ADDRESS(Данные!$A16,O$1,1,1,"Данные"),1))</f>
        <v>3837.4721999991598</v>
      </c>
      <c r="P24" s="176">
        <f ca="1">(N24-N23)*P$10 * (3 - Данные!$A16 + Данные!$A15)</f>
        <v>142.04999999947177</v>
      </c>
      <c r="Q24" s="176">
        <f ca="1">(O24-O23)*P$10 * (3 - Данные!$A16 + Данные!$A15)</f>
        <v>21.899999999959618</v>
      </c>
      <c r="R24" s="175">
        <f ca="1">IF(INDIRECT(ADDRESS(Данные!$A16,R$1,1,1,"Данные"),1)=0,R23,INDIRECT(ADDRESS(Данные!$A16,R$1,1,1,"Данные"),1))</f>
        <v>27405.315400011801</v>
      </c>
      <c r="S24" s="175">
        <f ca="1">IF(INDIRECT(ADDRESS(Данные!$A16,S$1,1,1,"Данные"),1)=0,S23,INDIRECT(ADDRESS(Данные!$A16,S$1,1,1,"Данные"),1))</f>
        <v>7597.73599999621</v>
      </c>
      <c r="T24" s="176">
        <f ca="1">(R24-R23)*T$10 * (3 - Данные!$A16 + Данные!$A15)</f>
        <v>895.80000000569271</v>
      </c>
      <c r="U24" s="176">
        <f ca="1">(S24-S23)*T$10 * (3 - Данные!$A16 + Данные!$A15)</f>
        <v>115.7999999995809</v>
      </c>
      <c r="V24" s="175">
        <f ca="1">IF(INDIRECT(ADDRESS(Данные!$A16,V$1,1,1,"Данные"),1)=0,V23,INDIRECT(ADDRESS(Данные!$A16,V$1,1,1,"Данные"),1))</f>
        <v>4.3390999999983899</v>
      </c>
      <c r="W24" s="175">
        <f ca="1">IF(INDIRECT(ADDRESS(Данные!$A16,W$1,1,1,"Данные"),1)=0,W23,INDIRECT(ADDRESS(Данные!$A16,W$1,1,1,"Данные"),1))</f>
        <v>0.38009999999978</v>
      </c>
      <c r="X24" s="176">
        <f ca="1">(V24-V23)*X$10 * (3 - Данные!$A16 + Данные!$A15)</f>
        <v>241.20000000003827</v>
      </c>
      <c r="Y24" s="229">
        <f ca="1">(W24-W23)*X$10 * (3 - Данные!$A16 + Данные!$A15)</f>
        <v>12.000000000008004</v>
      </c>
      <c r="Z24" s="145">
        <f ca="1">INDIRECT(ADDRESS(Данные!$A16,4,1,1,"Данные"), 1)</f>
        <v>44545.375</v>
      </c>
      <c r="AA24" s="175">
        <f ca="1">IF(INDIRECT(ADDRESS(Данные!$A16,AA$1,1,1,"Данные"),1)=0,AA23,INDIRECT(ADDRESS(Данные!$A16,AA$1,1,1,"Данные"),1))</f>
        <v>645.65220000003205</v>
      </c>
      <c r="AB24" s="175">
        <f ca="1">IF(INDIRECT(ADDRESS(Данные!$A16,AB$1,1,1,"Данные"),1)=0,AB23,INDIRECT(ADDRESS(Данные!$A16,AB$1,1,1,"Данные"),1))</f>
        <v>477.42940000007502</v>
      </c>
      <c r="AC24" s="176">
        <f ca="1">(AA24-AA23)*AC$10 * (3 - Данные!$A16 + Данные!$A15)</f>
        <v>372.00000000007094</v>
      </c>
      <c r="AD24" s="176">
        <f ca="1">(AB24-AB23)*AC$10 * (3 - Данные!$A16 + Данные!$A15)</f>
        <v>152.60000000000673</v>
      </c>
      <c r="AE24" s="175">
        <f ca="1">IF(INDIRECT(ADDRESS(Данные!$A16,AE$1,1,1,"Данные"),1)=0,AE23,INDIRECT(ADDRESS(Данные!$A16,AE$1,1,1,"Данные"),1))</f>
        <v>18960.479499993002</v>
      </c>
      <c r="AF24" s="175">
        <f ca="1">IF(INDIRECT(ADDRESS(Данные!$A16,AF$1,1,1,"Данные"),1)=0,AF23,INDIRECT(ADDRESS(Данные!$A16,AF$1,1,1,"Данные"),1))</f>
        <v>4077.4916000001799</v>
      </c>
      <c r="AG24" s="176">
        <f ca="1">(AE24-AE23)*AG$10 * (3 - Данные!$A16 + Данные!$A15)</f>
        <v>243.15000000206055</v>
      </c>
      <c r="AH24" s="176">
        <f ca="1">(AF24-AF23)*AG$10 * (3 - Данные!$A16 + Данные!$A15)</f>
        <v>25.350000000116779</v>
      </c>
      <c r="AI24" s="146"/>
      <c r="AJ24" s="148"/>
      <c r="AK24" s="176">
        <f t="shared" si="0"/>
        <v>0</v>
      </c>
      <c r="AL24" s="176">
        <f t="shared" si="1"/>
        <v>0</v>
      </c>
      <c r="AM24" s="146"/>
      <c r="AN24" s="147"/>
      <c r="AO24" s="176">
        <f t="shared" si="2"/>
        <v>0</v>
      </c>
      <c r="AP24" s="176">
        <f t="shared" si="3"/>
        <v>0</v>
      </c>
      <c r="AQ24" s="146"/>
      <c r="AR24" s="148"/>
      <c r="AS24" s="176">
        <f t="shared" si="4"/>
        <v>0</v>
      </c>
      <c r="AT24" s="229">
        <f t="shared" si="5"/>
        <v>0</v>
      </c>
      <c r="AU24" s="145">
        <f ca="1">INDIRECT(ADDRESS(Данные!$A16,4,1,1,"Данные"), 1)</f>
        <v>44545.375</v>
      </c>
      <c r="AV24" s="336">
        <f t="shared" ca="1" si="6"/>
        <v>2327.8000000062666</v>
      </c>
      <c r="AW24" s="243">
        <f t="shared" ca="1" si="7"/>
        <v>552.54999999983352</v>
      </c>
    </row>
    <row r="25" spans="1:60" s="144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826.23570000007703</v>
      </c>
      <c r="C25" s="175">
        <f ca="1">IF(INDIRECT(ADDRESS(Данные!$A17,C$1,1,1,"Данные"),1)=0,C24,INDIRECT(ADDRESS(Данные!$A17,C$1,1,1,"Данные"),1))</f>
        <v>431.88849999988503</v>
      </c>
      <c r="D25" s="176">
        <f ca="1">(B25-B24)*D$10 * (3 - Данные!$A17 + Данные!$A16)</f>
        <v>0</v>
      </c>
      <c r="E25" s="176">
        <f ca="1">(C25-C24)*D$10 * (3 - Данные!$A17 + Данные!$A16)</f>
        <v>0</v>
      </c>
      <c r="F25" s="175">
        <f ca="1">IF(INDIRECT(ADDRESS(Данные!$A17,F$1,1,1,"Данные"),1)=0,F24,INDIRECT(ADDRESS(Данные!$A17,F$1,1,1,"Данные"),1))</f>
        <v>3870.2868999991902</v>
      </c>
      <c r="G25" s="175">
        <f ca="1">IF(INDIRECT(ADDRESS(Данные!$A17,G$1,1,1,"Данные"),1)=0,G24,INDIRECT(ADDRESS(Данные!$A17,G$1,1,1,"Данные"),1))</f>
        <v>3779.63070000072</v>
      </c>
      <c r="H25" s="176">
        <f ca="1">(F25-F24)*H$10 * (3 - Данные!$A17 + Данные!$A16)</f>
        <v>235.80000000220025</v>
      </c>
      <c r="I25" s="176">
        <f ca="1">(G25-G24)*H$10 * (3 - Данные!$A17 + Данные!$A16)</f>
        <v>186.60000000090804</v>
      </c>
      <c r="J25" s="175">
        <f ca="1">IF(INDIRECT(ADDRESS(Данные!$A17,J$1,1,1,"Данные"),1)=0,J24,INDIRECT(ADDRESS(Данные!$A17,J$1,1,1,"Данные"),1))</f>
        <v>12863.8402000022</v>
      </c>
      <c r="K25" s="175">
        <f ca="1">IF(INDIRECT(ADDRESS(Данные!$A17,K$1,1,1,"Данные"),1)=0,K24,INDIRECT(ADDRESS(Данные!$A17,K$1,1,1,"Данные"),1))</f>
        <v>3379.6691999981499</v>
      </c>
      <c r="L25" s="176">
        <f ca="1">(J25-J24)*L$10 * (3 - Данные!$A17 + Данные!$A16)</f>
        <v>180.19999999887659</v>
      </c>
      <c r="M25" s="176">
        <f ca="1">(K25-K24)*L$10 * (3 - Данные!$A17 + Данные!$A16)</f>
        <v>31.199999999444117</v>
      </c>
      <c r="N25" s="175">
        <f ca="1">IF(INDIRECT(ADDRESS(Данные!$A17,N$1,1,1,"Данные"),1)=0,N24,INDIRECT(ADDRESS(Данные!$A17,N$1,1,1,"Данные"),1))</f>
        <v>7740.4139999974996</v>
      </c>
      <c r="O25" s="175">
        <f ca="1">IF(INDIRECT(ADDRESS(Данные!$A17,O$1,1,1,"Данные"),1)=0,O24,INDIRECT(ADDRESS(Данные!$A17,O$1,1,1,"Данные"),1))</f>
        <v>3837.47929999916</v>
      </c>
      <c r="P25" s="176">
        <f ca="1">(N25-N24)*P$10 * (3 - Данные!$A17 + Данные!$A16)</f>
        <v>142.79999999962456</v>
      </c>
      <c r="Q25" s="176">
        <f ca="1">(O25-O24)*P$10 * (3 - Данные!$A17 + Данные!$A16)</f>
        <v>21.300000000792352</v>
      </c>
      <c r="R25" s="175">
        <f ca="1">IF(INDIRECT(ADDRESS(Данные!$A17,R$1,1,1,"Данные"),1)=0,R24,INDIRECT(ADDRESS(Данные!$A17,R$1,1,1,"Данные"),1))</f>
        <v>27405.542000011799</v>
      </c>
      <c r="S25" s="175">
        <f ca="1">IF(INDIRECT(ADDRESS(Данные!$A17,S$1,1,1,"Данные"),1)=0,S24,INDIRECT(ADDRESS(Данные!$A17,S$1,1,1,"Данные"),1))</f>
        <v>7597.7659999962098</v>
      </c>
      <c r="T25" s="176">
        <f ca="1">(R25-R24)*T$10 * (3 - Данные!$A17 + Данные!$A16)</f>
        <v>906.3999999925727</v>
      </c>
      <c r="U25" s="176">
        <f ca="1">(S25-S24)*T$10 * (3 - Данные!$A17 + Данные!$A16)</f>
        <v>119.99999999898137</v>
      </c>
      <c r="V25" s="175">
        <f ca="1">IF(INDIRECT(ADDRESS(Данные!$A17,V$1,1,1,"Данные"),1)=0,V24,INDIRECT(ADDRESS(Данные!$A17,V$1,1,1,"Данные"),1))</f>
        <v>4.3706999999983998</v>
      </c>
      <c r="W25" s="175">
        <f ca="1">IF(INDIRECT(ADDRESS(Данные!$A17,W$1,1,1,"Данные"),1)=0,W24,INDIRECT(ADDRESS(Данные!$A17,W$1,1,1,"Данные"),1))</f>
        <v>0.38179999999978198</v>
      </c>
      <c r="X25" s="176">
        <f ca="1">(V25-V24)*X$10 * (3 - Данные!$A17 + Данные!$A16)</f>
        <v>252.80000000007874</v>
      </c>
      <c r="Y25" s="229">
        <f ca="1">(W25-W24)*X$10 * (3 - Данные!$A17 + Данные!$A16)</f>
        <v>13.600000000015822</v>
      </c>
      <c r="Z25" s="145">
        <f ca="1">INDIRECT(ADDRESS(Данные!$A17,4,1,1,"Данные"), 1)</f>
        <v>44545.395833333336</v>
      </c>
      <c r="AA25" s="175">
        <f ca="1">IF(INDIRECT(ADDRESS(Данные!$A17,AA$1,1,1,"Данные"),1)=0,AA24,INDIRECT(ADDRESS(Данные!$A17,AA$1,1,1,"Данные"),1))</f>
        <v>645.74550000003205</v>
      </c>
      <c r="AB25" s="175">
        <f ca="1">IF(INDIRECT(ADDRESS(Данные!$A17,AB$1,1,1,"Данные"),1)=0,AB24,INDIRECT(ADDRESS(Данные!$A17,AB$1,1,1,"Данные"),1))</f>
        <v>477.46780000007499</v>
      </c>
      <c r="AC25" s="176">
        <f ca="1">(AA25-AA24)*AC$10 * (3 - Данные!$A17 + Данные!$A16)</f>
        <v>373.19999999999709</v>
      </c>
      <c r="AD25" s="176">
        <f ca="1">(AB25-AB24)*AC$10 * (3 - Данные!$A17 + Данные!$A16)</f>
        <v>153.5999999998694</v>
      </c>
      <c r="AE25" s="175">
        <f ca="1">IF(INDIRECT(ADDRESS(Данные!$A17,AE$1,1,1,"Данные"),1)=0,AE24,INDIRECT(ADDRESS(Данные!$A17,AE$1,1,1,"Данные"),1))</f>
        <v>18960.559099992999</v>
      </c>
      <c r="AF25" s="175">
        <f ca="1">IF(INDIRECT(ADDRESS(Данные!$A17,AF$1,1,1,"Данные"),1)=0,AF24,INDIRECT(ADDRESS(Данные!$A17,AF$1,1,1,"Данные"),1))</f>
        <v>4077.5000000001801</v>
      </c>
      <c r="AG25" s="176">
        <f ca="1">(AE25-AE24)*AG$10 * (3 - Данные!$A17 + Данные!$A16)</f>
        <v>238.79999999189749</v>
      </c>
      <c r="AH25" s="176">
        <f ca="1">(AF25-AF24)*AG$10 * (3 - Данные!$A17 + Данные!$A16)</f>
        <v>25.200000000495493</v>
      </c>
      <c r="AI25" s="146"/>
      <c r="AJ25" s="148"/>
      <c r="AK25" s="176">
        <f t="shared" si="0"/>
        <v>0</v>
      </c>
      <c r="AL25" s="176">
        <f t="shared" si="1"/>
        <v>0</v>
      </c>
      <c r="AM25" s="146"/>
      <c r="AN25" s="147"/>
      <c r="AO25" s="176">
        <f t="shared" si="2"/>
        <v>0</v>
      </c>
      <c r="AP25" s="176">
        <f t="shared" si="3"/>
        <v>0</v>
      </c>
      <c r="AQ25" s="146"/>
      <c r="AR25" s="148"/>
      <c r="AS25" s="176">
        <f t="shared" si="4"/>
        <v>0</v>
      </c>
      <c r="AT25" s="229">
        <f t="shared" si="5"/>
        <v>0</v>
      </c>
      <c r="AU25" s="145">
        <f ca="1">INDIRECT(ADDRESS(Данные!$A17,4,1,1,"Данные"), 1)</f>
        <v>44545.395833333336</v>
      </c>
      <c r="AV25" s="336">
        <f t="shared" ca="1" si="6"/>
        <v>2329.9999999852475</v>
      </c>
      <c r="AW25" s="243">
        <f t="shared" ca="1" si="7"/>
        <v>551.50000000050659</v>
      </c>
    </row>
    <row r="26" spans="1:60" s="144" customFormat="1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826.23570000007703</v>
      </c>
      <c r="C26" s="175">
        <f ca="1">IF(INDIRECT(ADDRESS(Данные!$A18,C$1,1,1,"Данные"),1)=0,C25,INDIRECT(ADDRESS(Данные!$A18,C$1,1,1,"Данные"),1))</f>
        <v>431.88849999988503</v>
      </c>
      <c r="D26" s="176">
        <f ca="1">(B26-B25)*D$10 * (3 - Данные!$A18 + Данные!$A17)</f>
        <v>0</v>
      </c>
      <c r="E26" s="176">
        <f ca="1">(C26-C25)*D$10 * (3 - Данные!$A18 + Данные!$A17)</f>
        <v>0</v>
      </c>
      <c r="F26" s="175">
        <f ca="1">IF(INDIRECT(ADDRESS(Данные!$A18,F$1,1,1,"Данные"),1)=0,F25,INDIRECT(ADDRESS(Данные!$A18,F$1,1,1,"Данные"),1))</f>
        <v>3870.32369999919</v>
      </c>
      <c r="G26" s="175">
        <f ca="1">IF(INDIRECT(ADDRESS(Данные!$A18,G$1,1,1,"Данные"),1)=0,G25,INDIRECT(ADDRESS(Данные!$A18,G$1,1,1,"Данные"),1))</f>
        <v>3779.65810000072</v>
      </c>
      <c r="H26" s="176">
        <f ca="1">(F26-F25)*H$10 * (3 - Данные!$A18 + Данные!$A17)</f>
        <v>220.79999999914435</v>
      </c>
      <c r="I26" s="176">
        <f ca="1">(G26-G25)*H$10 * (3 - Данные!$A18 + Данные!$A17)</f>
        <v>164.39999999965949</v>
      </c>
      <c r="J26" s="175">
        <f ca="1">IF(INDIRECT(ADDRESS(Данные!$A18,J$1,1,1,"Данные"),1)=0,J25,INDIRECT(ADDRESS(Данные!$A18,J$1,1,1,"Данные"),1))</f>
        <v>12863.929800002201</v>
      </c>
      <c r="K26" s="175">
        <f ca="1">IF(INDIRECT(ADDRESS(Данные!$A18,K$1,1,1,"Данные"),1)=0,K25,INDIRECT(ADDRESS(Данные!$A18,K$1,1,1,"Данные"),1))</f>
        <v>3379.6848999981498</v>
      </c>
      <c r="L26" s="176">
        <f ca="1">(J26-J25)*L$10 * (3 - Данные!$A18 + Данные!$A17)</f>
        <v>179.20000000231084</v>
      </c>
      <c r="M26" s="176">
        <f ca="1">(K26-K25)*L$10 * (3 - Данные!$A18 + Данные!$A17)</f>
        <v>31.39999999984866</v>
      </c>
      <c r="N26" s="175">
        <f ca="1">IF(INDIRECT(ADDRESS(Данные!$A18,N$1,1,1,"Данные"),1)=0,N25,INDIRECT(ADDRESS(Данные!$A18,N$1,1,1,"Данные"),1))</f>
        <v>7740.4581999974998</v>
      </c>
      <c r="O26" s="175">
        <f ca="1">IF(INDIRECT(ADDRESS(Данные!$A18,O$1,1,1,"Данные"),1)=0,O25,INDIRECT(ADDRESS(Данные!$A18,O$1,1,1,"Данные"),1))</f>
        <v>3837.48599999916</v>
      </c>
      <c r="P26" s="176">
        <f ca="1">(N26-N25)*P$10 * (3 - Данные!$A18 + Данные!$A17)</f>
        <v>132.60000000082073</v>
      </c>
      <c r="Q26" s="176">
        <f ca="1">(O26-O25)*P$10 * (3 - Данные!$A18 + Данные!$A17)</f>
        <v>20.099999999729334</v>
      </c>
      <c r="R26" s="175">
        <f ca="1">IF(INDIRECT(ADDRESS(Данные!$A18,R$1,1,1,"Данные"),1)=0,R25,INDIRECT(ADDRESS(Данные!$A18,R$1,1,1,"Данные"),1))</f>
        <v>27405.7705000118</v>
      </c>
      <c r="S26" s="175">
        <f ca="1">IF(INDIRECT(ADDRESS(Данные!$A18,S$1,1,1,"Данные"),1)=0,S25,INDIRECT(ADDRESS(Данные!$A18,S$1,1,1,"Данные"),1))</f>
        <v>7597.7959999962104</v>
      </c>
      <c r="T26" s="176">
        <f ca="1">(R26-R25)*T$10 * (3 - Данные!$A18 + Данные!$A17)</f>
        <v>914.00000000430737</v>
      </c>
      <c r="U26" s="176">
        <f ca="1">(S26-S25)*T$10 * (3 - Данные!$A18 + Данные!$A17)</f>
        <v>120.00000000261934</v>
      </c>
      <c r="V26" s="175">
        <f ca="1">IF(INDIRECT(ADDRESS(Данные!$A18,V$1,1,1,"Данные"),1)=0,V25,INDIRECT(ADDRESS(Данные!$A18,V$1,1,1,"Данные"),1))</f>
        <v>4.4028999999984304</v>
      </c>
      <c r="W26" s="175">
        <f ca="1">IF(INDIRECT(ADDRESS(Данные!$A18,W$1,1,1,"Данные"),1)=0,W25,INDIRECT(ADDRESS(Данные!$A18,W$1,1,1,"Данные"),1))</f>
        <v>0.38339999999978303</v>
      </c>
      <c r="X26" s="176">
        <f ca="1">(V26-V25)*X$10 * (3 - Данные!$A18 + Данные!$A17)</f>
        <v>257.60000000024519</v>
      </c>
      <c r="Y26" s="229">
        <f ca="1">(W26-W25)*X$10 * (3 - Данные!$A18 + Данные!$A17)</f>
        <v>12.80000000000836</v>
      </c>
      <c r="Z26" s="145">
        <f ca="1">INDIRECT(ADDRESS(Данные!$A18,4,1,1,"Данные"), 1)</f>
        <v>44545.416666666664</v>
      </c>
      <c r="AA26" s="175">
        <f ca="1">IF(INDIRECT(ADDRESS(Данные!$A18,AA$1,1,1,"Данные"),1)=0,AA25,INDIRECT(ADDRESS(Данные!$A18,AA$1,1,1,"Данные"),1))</f>
        <v>645.84280000003196</v>
      </c>
      <c r="AB26" s="175">
        <f ca="1">IF(INDIRECT(ADDRESS(Данные!$A18,AB$1,1,1,"Данные"),1)=0,AB25,INDIRECT(ADDRESS(Данные!$A18,AB$1,1,1,"Данные"),1))</f>
        <v>477.50700000007498</v>
      </c>
      <c r="AC26" s="176">
        <f ca="1">(AA26-AA25)*AC$10 * (3 - Данные!$A18 + Данные!$A17)</f>
        <v>389.19999999961874</v>
      </c>
      <c r="AD26" s="176">
        <f ca="1">(AB26-AB25)*AC$10 * (3 - Данные!$A18 + Данные!$A17)</f>
        <v>156.79999999997563</v>
      </c>
      <c r="AE26" s="175">
        <f ca="1">IF(INDIRECT(ADDRESS(Данные!$A18,AE$1,1,1,"Данные"),1)=0,AE25,INDIRECT(ADDRESS(Данные!$A18,AE$1,1,1,"Данные"),1))</f>
        <v>18960.636499993001</v>
      </c>
      <c r="AF26" s="175">
        <f ca="1">IF(INDIRECT(ADDRESS(Данные!$A18,AF$1,1,1,"Данные"),1)=0,AF25,INDIRECT(ADDRESS(Данные!$A18,AF$1,1,1,"Данные"),1))</f>
        <v>4077.50830000018</v>
      </c>
      <c r="AG26" s="176">
        <f ca="1">(AE26-AE25)*AG$10 * (3 - Данные!$A18 + Данные!$A17)</f>
        <v>232.20000000583241</v>
      </c>
      <c r="AH26" s="176">
        <f ca="1">(AF26-AF25)*AG$10 * (3 - Данные!$A18 + Данные!$A17)</f>
        <v>24.899999999888678</v>
      </c>
      <c r="AI26" s="146"/>
      <c r="AJ26" s="148"/>
      <c r="AK26" s="176">
        <f>(AI26-AI25)*AK10*2</f>
        <v>0</v>
      </c>
      <c r="AL26" s="176">
        <f>(AJ26-AJ25)*AL10*2</f>
        <v>0</v>
      </c>
      <c r="AM26" s="146"/>
      <c r="AN26" s="147"/>
      <c r="AO26" s="176">
        <f>(AM26-AM25)*AO10*2</f>
        <v>0</v>
      </c>
      <c r="AP26" s="176">
        <f>(AN26-AN25)*AP10*2</f>
        <v>0</v>
      </c>
      <c r="AQ26" s="146"/>
      <c r="AR26" s="148"/>
      <c r="AS26" s="176">
        <f>(AQ26-AQ25)*AS10*2</f>
        <v>0</v>
      </c>
      <c r="AT26" s="229">
        <f>(AR26-AR25)*AT10*2</f>
        <v>0</v>
      </c>
      <c r="AU26" s="145">
        <f ca="1">INDIRECT(ADDRESS(Данные!$A18,4,1,1,"Данные"), 1)</f>
        <v>44545.416666666664</v>
      </c>
      <c r="AV26" s="336">
        <f t="shared" ca="1" si="6"/>
        <v>2325.6000000122795</v>
      </c>
      <c r="AW26" s="243">
        <f t="shared" ca="1" si="7"/>
        <v>530.4000000017295</v>
      </c>
    </row>
    <row r="27" spans="1:60" s="144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826.23570000007703</v>
      </c>
      <c r="C27" s="175">
        <f ca="1">IF(INDIRECT(ADDRESS(Данные!$A19,C$1,1,1,"Данные"),1)=0,C26,INDIRECT(ADDRESS(Данные!$A19,C$1,1,1,"Данные"),1))</f>
        <v>431.88849999988503</v>
      </c>
      <c r="D27" s="176">
        <f ca="1">(B27-B26)*D$10 * (3 - Данные!$A19 + Данные!$A18)</f>
        <v>0</v>
      </c>
      <c r="E27" s="176">
        <f ca="1">(C27-C26)*D$10 * (3 - Данные!$A19 + Данные!$A18)</f>
        <v>0</v>
      </c>
      <c r="F27" s="175">
        <f ca="1">IF(INDIRECT(ADDRESS(Данные!$A19,F$1,1,1,"Данные"),1)=0,F26,INDIRECT(ADDRESS(Данные!$A19,F$1,1,1,"Данные"),1))</f>
        <v>3870.3612999991901</v>
      </c>
      <c r="G27" s="175">
        <f ca="1">IF(INDIRECT(ADDRESS(Данные!$A19,G$1,1,1,"Данные"),1)=0,G26,INDIRECT(ADDRESS(Данные!$A19,G$1,1,1,"Данные"),1))</f>
        <v>3779.6845000007202</v>
      </c>
      <c r="H27" s="176">
        <f ca="1">(F27-F26)*H$10 * (3 - Данные!$A19 + Данные!$A18)</f>
        <v>225.60000000066793</v>
      </c>
      <c r="I27" s="176">
        <f ca="1">(G27-G26)*H$10 * (3 - Данные!$A19 + Данные!$A18)</f>
        <v>158.40000000116561</v>
      </c>
      <c r="J27" s="175">
        <f ca="1">IF(INDIRECT(ADDRESS(Данные!$A19,J$1,1,1,"Данные"),1)=0,J26,INDIRECT(ADDRESS(Данные!$A19,J$1,1,1,"Данные"),1))</f>
        <v>12864.018300002201</v>
      </c>
      <c r="K27" s="175">
        <f ca="1">IF(INDIRECT(ADDRESS(Данные!$A19,K$1,1,1,"Данные"),1)=0,K26,INDIRECT(ADDRESS(Данные!$A19,K$1,1,1,"Данные"),1))</f>
        <v>3379.70069999815</v>
      </c>
      <c r="L27" s="176">
        <f ca="1">(J27-J26)*L$10 * (3 - Данные!$A19 + Данные!$A18)</f>
        <v>176.99999999967986</v>
      </c>
      <c r="M27" s="176">
        <f ca="1">(K27-K26)*L$10 * (3 - Данные!$A19 + Данные!$A18)</f>
        <v>31.600000000253203</v>
      </c>
      <c r="N27" s="175">
        <f ca="1">IF(INDIRECT(ADDRESS(Данные!$A19,N$1,1,1,"Данные"),1)=0,N26,INDIRECT(ADDRESS(Данные!$A19,N$1,1,1,"Данные"),1))</f>
        <v>7740.5020999974904</v>
      </c>
      <c r="O27" s="175">
        <f ca="1">IF(INDIRECT(ADDRESS(Данные!$A19,O$1,1,1,"Данные"),1)=0,O26,INDIRECT(ADDRESS(Данные!$A19,O$1,1,1,"Данные"),1))</f>
        <v>3837.4942999991599</v>
      </c>
      <c r="P27" s="176">
        <f ca="1">(N27-N26)*P$10 * (3 - Данные!$A19 + Данные!$A18)</f>
        <v>131.69999997171544</v>
      </c>
      <c r="Q27" s="176">
        <f ca="1">(O27-O26)*P$10 * (3 - Данные!$A19 + Данные!$A18)</f>
        <v>24.899999999888678</v>
      </c>
      <c r="R27" s="175">
        <f ca="1">IF(INDIRECT(ADDRESS(Данные!$A19,R$1,1,1,"Данные"),1)=0,R26,INDIRECT(ADDRESS(Данные!$A19,R$1,1,1,"Данные"),1))</f>
        <v>27405.9907000118</v>
      </c>
      <c r="S27" s="175">
        <f ca="1">IF(INDIRECT(ADDRESS(Данные!$A19,S$1,1,1,"Данные"),1)=0,S26,INDIRECT(ADDRESS(Данные!$A19,S$1,1,1,"Данные"),1))</f>
        <v>7597.8254999962101</v>
      </c>
      <c r="T27" s="176">
        <f ca="1">(R27-R26)*T$10 * (3 - Данные!$A19 + Данные!$A18)</f>
        <v>880.79999999899883</v>
      </c>
      <c r="U27" s="176">
        <f ca="1">(S27-S26)*T$10 * (3 - Данные!$A19 + Данные!$A18)</f>
        <v>117.99999999857391</v>
      </c>
      <c r="V27" s="175">
        <f ca="1">IF(INDIRECT(ADDRESS(Данные!$A19,V$1,1,1,"Данные"),1)=0,V26,INDIRECT(ADDRESS(Данные!$A19,V$1,1,1,"Данные"),1))</f>
        <v>4.43449999999845</v>
      </c>
      <c r="W27" s="175">
        <f ca="1">IF(INDIRECT(ADDRESS(Данные!$A19,W$1,1,1,"Данные"),1)=0,W26,INDIRECT(ADDRESS(Данные!$A19,W$1,1,1,"Данные"),1))</f>
        <v>0.38489999999978303</v>
      </c>
      <c r="X27" s="176">
        <f ca="1">(V27-V26)*X$10 * (3 - Данные!$A19 + Данные!$A18)</f>
        <v>252.8000000001569</v>
      </c>
      <c r="Y27" s="229">
        <f ca="1">(W27-W26)*X$10 * (3 - Данные!$A19 + Данные!$A18)</f>
        <v>12.000000000000011</v>
      </c>
      <c r="Z27" s="145">
        <f ca="1">INDIRECT(ADDRESS(Данные!$A19,4,1,1,"Данные"), 1)</f>
        <v>44545.4375</v>
      </c>
      <c r="AA27" s="175">
        <f ca="1">IF(INDIRECT(ADDRESS(Данные!$A19,AA$1,1,1,"Данные"),1)=0,AA26,INDIRECT(ADDRESS(Данные!$A19,AA$1,1,1,"Данные"),1))</f>
        <v>645.94140000003199</v>
      </c>
      <c r="AB27" s="175">
        <f ca="1">IF(INDIRECT(ADDRESS(Данные!$A19,AB$1,1,1,"Данные"),1)=0,AB26,INDIRECT(ADDRESS(Данные!$A19,AB$1,1,1,"Данные"),1))</f>
        <v>477.546800000075</v>
      </c>
      <c r="AC27" s="176">
        <f ca="1">(AA27-AA26)*AC$10 * (3 - Данные!$A19 + Данные!$A18)</f>
        <v>394.40000000013242</v>
      </c>
      <c r="AD27" s="176">
        <f ca="1">(AB27-AB26)*AC$10 * (3 - Данные!$A19 + Данные!$A18)</f>
        <v>159.2000000000553</v>
      </c>
      <c r="AE27" s="175">
        <f ca="1">IF(INDIRECT(ADDRESS(Данные!$A19,AE$1,1,1,"Данные"),1)=0,AE26,INDIRECT(ADDRESS(Данные!$A19,AE$1,1,1,"Данные"),1))</f>
        <v>18960.713899992999</v>
      </c>
      <c r="AF27" s="175">
        <f ca="1">IF(INDIRECT(ADDRESS(Данные!$A19,AF$1,1,1,"Данные"),1)=0,AF26,INDIRECT(ADDRESS(Данные!$A19,AF$1,1,1,"Данные"),1))</f>
        <v>4077.5165000001798</v>
      </c>
      <c r="AG27" s="176">
        <f ca="1">(AE27-AE26)*AG$10 * (3 - Данные!$A19 + Данные!$A18)</f>
        <v>232.19999999491847</v>
      </c>
      <c r="AH27" s="176">
        <f ca="1">(AF27-AF26)*AG$10 * (3 - Данные!$A19 + Данные!$A18)</f>
        <v>24.599999999281863</v>
      </c>
      <c r="AI27" s="146"/>
      <c r="AJ27" s="148"/>
      <c r="AK27" s="176">
        <f>(AI27-AI26)*AK10*2</f>
        <v>0</v>
      </c>
      <c r="AL27" s="176">
        <f>(AJ27-AJ26)*AL10*2</f>
        <v>0</v>
      </c>
      <c r="AM27" s="146"/>
      <c r="AN27" s="147"/>
      <c r="AO27" s="176">
        <f>(AM27-AM26)*AO10*2</f>
        <v>0</v>
      </c>
      <c r="AP27" s="176">
        <f>(AN27-AN26)*AP10*2</f>
        <v>0</v>
      </c>
      <c r="AQ27" s="146"/>
      <c r="AR27" s="148"/>
      <c r="AS27" s="176">
        <f>(AQ27-AQ26)*AS10*2</f>
        <v>0</v>
      </c>
      <c r="AT27" s="229">
        <f>(AR27-AR26)*AT10*2</f>
        <v>0</v>
      </c>
      <c r="AU27" s="145">
        <f ca="1">INDIRECT(ADDRESS(Данные!$A19,4,1,1,"Данные"), 1)</f>
        <v>44545.4375</v>
      </c>
      <c r="AV27" s="336">
        <f t="shared" ca="1" si="6"/>
        <v>2294.4999999662696</v>
      </c>
      <c r="AW27" s="243">
        <f t="shared" ca="1" si="7"/>
        <v>528.69999999921856</v>
      </c>
    </row>
    <row r="28" spans="1:60" s="144" customFormat="1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826.23570000007703</v>
      </c>
      <c r="C28" s="175">
        <f ca="1">IF(INDIRECT(ADDRESS(Данные!$A20,C$1,1,1,"Данные"),1)=0,C27,INDIRECT(ADDRESS(Данные!$A20,C$1,1,1,"Данные"),1))</f>
        <v>431.88849999988503</v>
      </c>
      <c r="D28" s="176">
        <f ca="1">(B28-B27)*D$10 * (3 - Данные!$A20 + Данные!$A19)</f>
        <v>0</v>
      </c>
      <c r="E28" s="176">
        <f ca="1">(C28-C27)*D$10 * (3 - Данные!$A20 + Данные!$A19)</f>
        <v>0</v>
      </c>
      <c r="F28" s="175">
        <f ca="1">IF(INDIRECT(ADDRESS(Данные!$A20,F$1,1,1,"Данные"),1)=0,F27,INDIRECT(ADDRESS(Данные!$A20,F$1,1,1,"Данные"),1))</f>
        <v>3870.39789999919</v>
      </c>
      <c r="G28" s="175">
        <f ca="1">IF(INDIRECT(ADDRESS(Данные!$A20,G$1,1,1,"Данные"),1)=0,G27,INDIRECT(ADDRESS(Данные!$A20,G$1,1,1,"Данные"),1))</f>
        <v>3779.71140000072</v>
      </c>
      <c r="H28" s="176">
        <f ca="1">(F28-F27)*H$10 * (3 - Данные!$A20 + Данные!$A19)</f>
        <v>219.59999999944557</v>
      </c>
      <c r="I28" s="176">
        <f ca="1">(G28-G27)*H$10 * (3 - Данные!$A20 + Данные!$A19)</f>
        <v>161.3999999990483</v>
      </c>
      <c r="J28" s="175">
        <f ca="1">IF(INDIRECT(ADDRESS(Данные!$A20,J$1,1,1,"Данные"),1)=0,J27,INDIRECT(ADDRESS(Данные!$A20,J$1,1,1,"Данные"),1))</f>
        <v>12864.103700002201</v>
      </c>
      <c r="K28" s="175">
        <f ca="1">IF(INDIRECT(ADDRESS(Данные!$A20,K$1,1,1,"Данные"),1)=0,K27,INDIRECT(ADDRESS(Данные!$A20,K$1,1,1,"Данные"),1))</f>
        <v>3379.7174999981498</v>
      </c>
      <c r="L28" s="176">
        <f ca="1">(J28-J27)*L$10 * (3 - Данные!$A20 + Данные!$A19)</f>
        <v>170.79999999987194</v>
      </c>
      <c r="M28" s="176">
        <f ca="1">(K28-K27)*L$10 * (3 - Данные!$A20 + Данные!$A19)</f>
        <v>33.599999999751162</v>
      </c>
      <c r="N28" s="175">
        <f ca="1">IF(INDIRECT(ADDRESS(Данные!$A20,N$1,1,1,"Данные"),1)=0,N27,INDIRECT(ADDRESS(Данные!$A20,N$1,1,1,"Данные"),1))</f>
        <v>7740.5799999974997</v>
      </c>
      <c r="O28" s="175">
        <f ca="1">IF(INDIRECT(ADDRESS(Данные!$A20,O$1,1,1,"Данные"),1)=0,O27,INDIRECT(ADDRESS(Данные!$A20,O$1,1,1,"Данные"),1))</f>
        <v>3837.51859999916</v>
      </c>
      <c r="P28" s="176">
        <f ca="1">(N28-N27)*P$10 * (3 - Данные!$A20 + Данные!$A19)</f>
        <v>233.70000002796587</v>
      </c>
      <c r="Q28" s="176">
        <f ca="1">(O28-O27)*P$10 * (3 - Данные!$A20 + Данные!$A19)</f>
        <v>72.900000000117871</v>
      </c>
      <c r="R28" s="175">
        <f ca="1">IF(INDIRECT(ADDRESS(Данные!$A20,R$1,1,1,"Данные"),1)=0,R27,INDIRECT(ADDRESS(Данные!$A20,R$1,1,1,"Данные"),1))</f>
        <v>27406.210800011799</v>
      </c>
      <c r="S28" s="175">
        <f ca="1">IF(INDIRECT(ADDRESS(Данные!$A20,S$1,1,1,"Данные"),1)=0,S27,INDIRECT(ADDRESS(Данные!$A20,S$1,1,1,"Данные"),1))</f>
        <v>7597.8549999962097</v>
      </c>
      <c r="T28" s="176">
        <f ca="1">(R28-R27)*T$10 * (3 - Данные!$A20 + Данные!$A19)</f>
        <v>880.39999999455176</v>
      </c>
      <c r="U28" s="176">
        <f ca="1">(S28-S27)*T$10 * (3 - Данные!$A20 + Данные!$A19)</f>
        <v>117.99999999857391</v>
      </c>
      <c r="V28" s="175">
        <f ca="1">IF(INDIRECT(ADDRESS(Данные!$A20,V$1,1,1,"Данные"),1)=0,V27,INDIRECT(ADDRESS(Данные!$A20,V$1,1,1,"Данные"),1))</f>
        <v>4.4662999999984496</v>
      </c>
      <c r="W28" s="175">
        <f ca="1">IF(INDIRECT(ADDRESS(Данные!$A20,W$1,1,1,"Данные"),1)=0,W27,INDIRECT(ADDRESS(Данные!$A20,W$1,1,1,"Данные"),1))</f>
        <v>0.38639999999978297</v>
      </c>
      <c r="X28" s="176">
        <f ca="1">(V28-V27)*X$10 * (3 - Данные!$A20 + Данные!$A19)</f>
        <v>254.39999999999685</v>
      </c>
      <c r="Y28" s="229">
        <f ca="1">(W28-W27)*X$10 * (3 - Данные!$A20 + Данные!$A19)</f>
        <v>11.999999999999567</v>
      </c>
      <c r="Z28" s="145">
        <f ca="1">INDIRECT(ADDRESS(Данные!$A20,4,1,1,"Данные"), 1)</f>
        <v>44545.458333333336</v>
      </c>
      <c r="AA28" s="175">
        <f ca="1">IF(INDIRECT(ADDRESS(Данные!$A20,AA$1,1,1,"Данные"),1)=0,AA27,INDIRECT(ADDRESS(Данные!$A20,AA$1,1,1,"Данные"),1))</f>
        <v>646.03490000003205</v>
      </c>
      <c r="AB28" s="175">
        <f ca="1">IF(INDIRECT(ADDRESS(Данные!$A20,AB$1,1,1,"Данные"),1)=0,AB27,INDIRECT(ADDRESS(Данные!$A20,AB$1,1,1,"Данные"),1))</f>
        <v>477.583900000075</v>
      </c>
      <c r="AC28" s="176">
        <f ca="1">(AA28-AA27)*AC$10 * (3 - Данные!$A20 + Данные!$A19)</f>
        <v>374.00000000025102</v>
      </c>
      <c r="AD28" s="176">
        <f ca="1">(AB28-AB27)*AC$10 * (3 - Данные!$A20 + Данные!$A19)</f>
        <v>148.40000000003783</v>
      </c>
      <c r="AE28" s="175">
        <f ca="1">IF(INDIRECT(ADDRESS(Данные!$A20,AE$1,1,1,"Данные"),1)=0,AE27,INDIRECT(ADDRESS(Данные!$A20,AE$1,1,1,"Данные"),1))</f>
        <v>18960.788999993001</v>
      </c>
      <c r="AF28" s="175">
        <f ca="1">IF(INDIRECT(ADDRESS(Данные!$A20,AF$1,1,1,"Данные"),1)=0,AF27,INDIRECT(ADDRESS(Данные!$A20,AF$1,1,1,"Данные"),1))</f>
        <v>4077.5245000001801</v>
      </c>
      <c r="AG28" s="176">
        <f ca="1">(AE28-AE27)*AG$10 * (3 - Данные!$A20 + Данные!$A19)</f>
        <v>225.30000000551809</v>
      </c>
      <c r="AH28" s="176">
        <f ca="1">(AF28-AF27)*AG$10 * (3 - Данные!$A20 + Данные!$A19)</f>
        <v>24.000000000796717</v>
      </c>
      <c r="AI28" s="146"/>
      <c r="AJ28" s="148"/>
      <c r="AK28" s="176">
        <f>(AI28-AI27)*AK10*2</f>
        <v>0</v>
      </c>
      <c r="AL28" s="176">
        <f>(AJ28-AJ27)*AL10*2</f>
        <v>0</v>
      </c>
      <c r="AM28" s="146"/>
      <c r="AN28" s="147"/>
      <c r="AO28" s="176">
        <f>(AM28-AM27)*AO10*2</f>
        <v>0</v>
      </c>
      <c r="AP28" s="176">
        <f>(AN28-AN27)*AP10*2</f>
        <v>0</v>
      </c>
      <c r="AQ28" s="146"/>
      <c r="AR28" s="148"/>
      <c r="AS28" s="176">
        <f>(AQ28-AQ27)*AS10*2</f>
        <v>0</v>
      </c>
      <c r="AT28" s="229">
        <f>(AR28-AR27)*AT10*2</f>
        <v>0</v>
      </c>
      <c r="AU28" s="145">
        <f ca="1">INDIRECT(ADDRESS(Данные!$A20,4,1,1,"Данные"), 1)</f>
        <v>44545.458333333336</v>
      </c>
      <c r="AV28" s="336">
        <f t="shared" ca="1" si="6"/>
        <v>2358.2000000276012</v>
      </c>
      <c r="AW28" s="243">
        <f t="shared" ca="1" si="7"/>
        <v>570.29999999832535</v>
      </c>
    </row>
    <row r="29" spans="1:60" s="144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826.23570000007703</v>
      </c>
      <c r="C29" s="175">
        <f ca="1">IF(INDIRECT(ADDRESS(Данные!$A21,C$1,1,1,"Данные"),1)=0,C28,INDIRECT(ADDRESS(Данные!$A21,C$1,1,1,"Данные"),1))</f>
        <v>431.88849999988503</v>
      </c>
      <c r="D29" s="176">
        <f ca="1">(B29-B28)*D$10 * (3 - Данные!$A21 + Данные!$A20)</f>
        <v>0</v>
      </c>
      <c r="E29" s="176">
        <f ca="1">(C29-C28)*D$10 * (3 - Данные!$A21 + Данные!$A20)</f>
        <v>0</v>
      </c>
      <c r="F29" s="175">
        <f ca="1">IF(INDIRECT(ADDRESS(Данные!$A21,F$1,1,1,"Данные"),1)=0,F28,INDIRECT(ADDRESS(Данные!$A21,F$1,1,1,"Данные"),1))</f>
        <v>3870.4692999991898</v>
      </c>
      <c r="G29" s="175">
        <f ca="1">IF(INDIRECT(ADDRESS(Данные!$A21,G$1,1,1,"Данные"),1)=0,G28,INDIRECT(ADDRESS(Данные!$A21,G$1,1,1,"Данные"),1))</f>
        <v>3779.7660000007199</v>
      </c>
      <c r="H29" s="176">
        <f ca="1">(F29-F28)*H$10 * (3 - Данные!$A21 + Данные!$A20)</f>
        <v>214.19999999943684</v>
      </c>
      <c r="I29" s="176">
        <f ca="1">(G29-G28)*H$10 * (3 - Данные!$A21 + Данные!$A20)</f>
        <v>163.7999999998101</v>
      </c>
      <c r="J29" s="175">
        <f ca="1">IF(INDIRECT(ADDRESS(Данные!$A21,J$1,1,1,"Данные"),1)=0,J28,INDIRECT(ADDRESS(Данные!$A21,J$1,1,1,"Данные"),1))</f>
        <v>12864.2704000022</v>
      </c>
      <c r="K29" s="175">
        <f ca="1">IF(INDIRECT(ADDRESS(Данные!$A21,K$1,1,1,"Данные"),1)=0,K28,INDIRECT(ADDRESS(Данные!$A21,K$1,1,1,"Данные"),1))</f>
        <v>3379.7540999981502</v>
      </c>
      <c r="L29" s="176">
        <f ca="1">(J29-J28)*L$10 * (3 - Данные!$A21 + Данные!$A20)</f>
        <v>166.69999999976426</v>
      </c>
      <c r="M29" s="176">
        <f ca="1">(K29-K28)*L$10 * (3 - Данные!$A21 + Данные!$A20)</f>
        <v>36.600000000362343</v>
      </c>
      <c r="N29" s="175">
        <f ca="1">IF(INDIRECT(ADDRESS(Данные!$A21,N$1,1,1,"Данные"),1)=0,N28,INDIRECT(ADDRESS(Данные!$A21,N$1,1,1,"Данные"),1))</f>
        <v>7740.7362999975003</v>
      </c>
      <c r="O29" s="175">
        <f ca="1">IF(INDIRECT(ADDRESS(Данные!$A21,O$1,1,1,"Данные"),1)=0,O28,INDIRECT(ADDRESS(Данные!$A21,O$1,1,1,"Данные"),1))</f>
        <v>3837.5686999991599</v>
      </c>
      <c r="P29" s="176">
        <f ca="1">(N29-N28)*P$10 * (3 - Данные!$A21 + Данные!$A20)</f>
        <v>234.45000000083382</v>
      </c>
      <c r="Q29" s="176">
        <f ca="1">(O29-O28)*P$10 * (3 - Данные!$A21 + Данные!$A20)</f>
        <v>75.149999999894135</v>
      </c>
      <c r="R29" s="175">
        <f ca="1">IF(INDIRECT(ADDRESS(Данные!$A21,R$1,1,1,"Данные"),1)=0,R28,INDIRECT(ADDRESS(Данные!$A21,R$1,1,1,"Данные"),1))</f>
        <v>27406.648800011801</v>
      </c>
      <c r="S29" s="175">
        <f ca="1">IF(INDIRECT(ADDRESS(Данные!$A21,S$1,1,1,"Данные"),1)=0,S28,INDIRECT(ADDRESS(Данные!$A21,S$1,1,1,"Данные"),1))</f>
        <v>7597.9146999962104</v>
      </c>
      <c r="T29" s="176">
        <f ca="1">(R29-R28)*T$10 * (3 - Данные!$A21 + Данные!$A20)</f>
        <v>876.00000000384171</v>
      </c>
      <c r="U29" s="176">
        <f ca="1">(S29-S28)*T$10 * (3 - Данные!$A21 + Данные!$A20)</f>
        <v>119.40000000140572</v>
      </c>
      <c r="V29" s="175">
        <f ca="1">IF(INDIRECT(ADDRESS(Данные!$A21,V$1,1,1,"Данные"),1)=0,V28,INDIRECT(ADDRESS(Данные!$A21,V$1,1,1,"Данные"),1))</f>
        <v>4.5322999999984903</v>
      </c>
      <c r="W29" s="175">
        <f ca="1">IF(INDIRECT(ADDRESS(Данные!$A21,W$1,1,1,"Данные"),1)=0,W28,INDIRECT(ADDRESS(Данные!$A21,W$1,1,1,"Данные"),1))</f>
        <v>0.38989999999978497</v>
      </c>
      <c r="X29" s="176">
        <f ca="1">(V29-V28)*X$10 * (3 - Данные!$A21 + Данные!$A20)</f>
        <v>264.0000000001628</v>
      </c>
      <c r="Y29" s="229">
        <f ca="1">(W29-W28)*X$10 * (3 - Данные!$A21 + Данные!$A20)</f>
        <v>14.000000000008006</v>
      </c>
      <c r="Z29" s="145">
        <f ca="1">INDIRECT(ADDRESS(Данные!$A21,4,1,1,"Данные"), 1)</f>
        <v>44545.5</v>
      </c>
      <c r="AA29" s="175">
        <f ca="1">IF(INDIRECT(ADDRESS(Данные!$A21,AA$1,1,1,"Данные"),1)=0,AA28,INDIRECT(ADDRESS(Данные!$A21,AA$1,1,1,"Данные"),1))</f>
        <v>646.22830000003296</v>
      </c>
      <c r="AB29" s="175">
        <f ca="1">IF(INDIRECT(ADDRESS(Данные!$A21,AB$1,1,1,"Данные"),1)=0,AB28,INDIRECT(ADDRESS(Данные!$A21,AB$1,1,1,"Данные"),1))</f>
        <v>477.661800000075</v>
      </c>
      <c r="AC29" s="176">
        <f ca="1">(AA29-AA28)*AC$10 * (3 - Данные!$A21 + Данные!$A20)</f>
        <v>386.8000000018128</v>
      </c>
      <c r="AD29" s="176">
        <f ca="1">(AB29-AB28)*AC$10 * (3 - Данные!$A21 + Данные!$A20)</f>
        <v>155.79999999999927</v>
      </c>
      <c r="AE29" s="175">
        <f ca="1">IF(INDIRECT(ADDRESS(Данные!$A21,AE$1,1,1,"Данные"),1)=0,AE28,INDIRECT(ADDRESS(Данные!$A21,AE$1,1,1,"Данные"),1))</f>
        <v>18960.940899992998</v>
      </c>
      <c r="AF29" s="175">
        <f ca="1">IF(INDIRECT(ADDRESS(Данные!$A21,AF$1,1,1,"Данные"),1)=0,AF28,INDIRECT(ADDRESS(Данные!$A21,AF$1,1,1,"Данные"),1))</f>
        <v>4077.5417000001798</v>
      </c>
      <c r="AG29" s="176">
        <f ca="1">(AE29-AE28)*AG$10 * (3 - Данные!$A21 + Данные!$A20)</f>
        <v>227.84999999566935</v>
      </c>
      <c r="AH29" s="176">
        <f ca="1">(AF29-AF28)*AG$10 * (3 - Данные!$A21 + Данные!$A20)</f>
        <v>25.799999999662759</v>
      </c>
      <c r="AI29" s="146"/>
      <c r="AJ29" s="148"/>
      <c r="AK29" s="176">
        <f>(AI29-AI28)*AK10*2</f>
        <v>0</v>
      </c>
      <c r="AL29" s="176">
        <f>(AJ29-AJ28)*AL10*2</f>
        <v>0</v>
      </c>
      <c r="AM29" s="146"/>
      <c r="AN29" s="147"/>
      <c r="AO29" s="176">
        <f>(AM29-AM28)*AO10*2</f>
        <v>0</v>
      </c>
      <c r="AP29" s="176">
        <f>(AN29-AN28)*AP10*2</f>
        <v>0</v>
      </c>
      <c r="AQ29" s="146"/>
      <c r="AR29" s="148"/>
      <c r="AS29" s="176">
        <f>(AQ29-AQ28)*AS10*2</f>
        <v>0</v>
      </c>
      <c r="AT29" s="229">
        <f>(AR29-AR28)*AT10*2</f>
        <v>0</v>
      </c>
      <c r="AU29" s="145">
        <f ca="1">INDIRECT(ADDRESS(Данные!$A21,4,1,1,"Данные"), 1)</f>
        <v>44545.5</v>
      </c>
      <c r="AV29" s="336">
        <f t="shared" ca="1" si="6"/>
        <v>2370.0000000015216</v>
      </c>
      <c r="AW29" s="243">
        <f t="shared" ca="1" si="7"/>
        <v>590.55000000114228</v>
      </c>
    </row>
    <row r="30" spans="1:60" s="144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826.23570000007703</v>
      </c>
      <c r="C30" s="175">
        <f ca="1">IF(INDIRECT(ADDRESS(Данные!$A22,C$1,1,1,"Данные"),1)=0,C29,INDIRECT(ADDRESS(Данные!$A22,C$1,1,1,"Данные"),1))</f>
        <v>431.88849999988503</v>
      </c>
      <c r="D30" s="176">
        <f ca="1">(B30-B29)*D$10 * (3 - Данные!$A22 + Данные!$A21)</f>
        <v>0</v>
      </c>
      <c r="E30" s="176">
        <f ca="1">(C30-C29)*D$10 * (3 - Данные!$A22 + Данные!$A21)</f>
        <v>0</v>
      </c>
      <c r="F30" s="175">
        <f ca="1">IF(INDIRECT(ADDRESS(Данные!$A22,F$1,1,1,"Данные"),1)=0,F29,INDIRECT(ADDRESS(Данные!$A22,F$1,1,1,"Данные"),1))</f>
        <v>3870.54199999919</v>
      </c>
      <c r="G30" s="175">
        <f ca="1">IF(INDIRECT(ADDRESS(Данные!$A22,G$1,1,1,"Данные"),1)=0,G29,INDIRECT(ADDRESS(Данные!$A22,G$1,1,1,"Данные"),1))</f>
        <v>3779.8239000007202</v>
      </c>
      <c r="H30" s="176">
        <f ca="1">(F30-F29)*H$10 * (3 - Данные!$A22 + Данные!$A21)</f>
        <v>218.10000000050422</v>
      </c>
      <c r="I30" s="176">
        <f ca="1">(G30-G29)*H$10 * (3 - Данные!$A22 + Данные!$A21)</f>
        <v>173.7000000007356</v>
      </c>
      <c r="J30" s="175">
        <f ca="1">IF(INDIRECT(ADDRESS(Данные!$A22,J$1,1,1,"Данные"),1)=0,J29,INDIRECT(ADDRESS(Данные!$A22,J$1,1,1,"Данные"),1))</f>
        <v>12864.4312000022</v>
      </c>
      <c r="K30" s="175">
        <f ca="1">IF(INDIRECT(ADDRESS(Данные!$A22,K$1,1,1,"Данные"),1)=0,K29,INDIRECT(ADDRESS(Данные!$A22,K$1,1,1,"Данные"),1))</f>
        <v>3379.7913999981502</v>
      </c>
      <c r="L30" s="176">
        <f ca="1">(J30-J29)*L$10 * (3 - Данные!$A22 + Данные!$A21)</f>
        <v>160.79999999965366</v>
      </c>
      <c r="M30" s="176">
        <f ca="1">(K30-K29)*L$10 * (3 - Данные!$A22 + Данные!$A21)</f>
        <v>37.299999999959255</v>
      </c>
      <c r="N30" s="175">
        <f ca="1">IF(INDIRECT(ADDRESS(Данные!$A22,N$1,1,1,"Данные"),1)=0,N29,INDIRECT(ADDRESS(Данные!$A22,N$1,1,1,"Данные"),1))</f>
        <v>7740.8862999974999</v>
      </c>
      <c r="O30" s="175">
        <f ca="1">IF(INDIRECT(ADDRESS(Данные!$A22,O$1,1,1,"Данные"),1)=0,O29,INDIRECT(ADDRESS(Данные!$A22,O$1,1,1,"Данные"),1))</f>
        <v>3837.6209999991602</v>
      </c>
      <c r="P30" s="176">
        <f ca="1">(N30-N29)*P$10 * (3 - Данные!$A22 + Данные!$A21)</f>
        <v>224.9999999994543</v>
      </c>
      <c r="Q30" s="176">
        <f ca="1">(O30-O29)*P$10 * (3 - Данные!$A22 + Данные!$A21)</f>
        <v>78.450000000430009</v>
      </c>
      <c r="R30" s="175">
        <f ca="1">IF(INDIRECT(ADDRESS(Данные!$A22,R$1,1,1,"Данные"),1)=0,R29,INDIRECT(ADDRESS(Данные!$A22,R$1,1,1,"Данные"),1))</f>
        <v>27407.0846000118</v>
      </c>
      <c r="S30" s="175">
        <f ca="1">IF(INDIRECT(ADDRESS(Данные!$A22,S$1,1,1,"Данные"),1)=0,S29,INDIRECT(ADDRESS(Данные!$A22,S$1,1,1,"Данные"),1))</f>
        <v>7597.9784999962103</v>
      </c>
      <c r="T30" s="176">
        <f ca="1">(R30-R29)*T$10 * (3 - Данные!$A22 + Данные!$A21)</f>
        <v>871.59999999857973</v>
      </c>
      <c r="U30" s="176">
        <f ca="1">(S30-S29)*T$10 * (3 - Данные!$A22 + Данные!$A21)</f>
        <v>127.59999999980209</v>
      </c>
      <c r="V30" s="175">
        <f ca="1">IF(INDIRECT(ADDRESS(Данные!$A22,V$1,1,1,"Данные"),1)=0,V29,INDIRECT(ADDRESS(Данные!$A22,V$1,1,1,"Данные"),1))</f>
        <v>4.5969999999985198</v>
      </c>
      <c r="W30" s="175">
        <f ca="1">IF(INDIRECT(ADDRESS(Данные!$A22,W$1,1,1,"Данные"),1)=0,W29,INDIRECT(ADDRESS(Данные!$A22,W$1,1,1,"Данные"),1))</f>
        <v>0.39339999999978797</v>
      </c>
      <c r="X30" s="176">
        <f ca="1">(V30-V29)*X$10 * (3 - Данные!$A22 + Данные!$A21)</f>
        <v>258.80000000011808</v>
      </c>
      <c r="Y30" s="229">
        <f ca="1">(W30-W29)*X$10 * (3 - Данные!$A22 + Данные!$A21)</f>
        <v>14.000000000012003</v>
      </c>
      <c r="Z30" s="145">
        <f ca="1">INDIRECT(ADDRESS(Данные!$A22,4,1,1,"Данные"), 1)</f>
        <v>44545.541666666664</v>
      </c>
      <c r="AA30" s="175">
        <f ca="1">IF(INDIRECT(ADDRESS(Данные!$A22,AA$1,1,1,"Данные"),1)=0,AA29,INDIRECT(ADDRESS(Данные!$A22,AA$1,1,1,"Данные"),1))</f>
        <v>646.42200000003299</v>
      </c>
      <c r="AB30" s="175">
        <f ca="1">IF(INDIRECT(ADDRESS(Данные!$A22,AB$1,1,1,"Данные"),1)=0,AB29,INDIRECT(ADDRESS(Данные!$A22,AB$1,1,1,"Данные"),1))</f>
        <v>477.74550000007503</v>
      </c>
      <c r="AC30" s="176">
        <f ca="1">(AA30-AA29)*AC$10 * (3 - Данные!$A22 + Данные!$A21)</f>
        <v>387.40000000007058</v>
      </c>
      <c r="AD30" s="176">
        <f ca="1">(AB30-AB29)*AC$10 * (3 - Данные!$A22 + Данные!$A21)</f>
        <v>167.40000000004329</v>
      </c>
      <c r="AE30" s="175">
        <f ca="1">IF(INDIRECT(ADDRESS(Данные!$A22,AE$1,1,1,"Данные"),1)=0,AE29,INDIRECT(ADDRESS(Данные!$A22,AE$1,1,1,"Данные"),1))</f>
        <v>18961.090199992999</v>
      </c>
      <c r="AF30" s="175">
        <f ca="1">IF(INDIRECT(ADDRESS(Данные!$A22,AF$1,1,1,"Данные"),1)=0,AF29,INDIRECT(ADDRESS(Данные!$A22,AF$1,1,1,"Данные"),1))</f>
        <v>4077.5597000001799</v>
      </c>
      <c r="AG30" s="176">
        <f ca="1">(AE30-AE29)*AG$10 * (3 - Данные!$A22 + Данные!$A21)</f>
        <v>223.95000000142318</v>
      </c>
      <c r="AH30" s="176">
        <f ca="1">(AF30-AF29)*AG$10 * (3 - Данные!$A22 + Данные!$A21)</f>
        <v>27.000000000043656</v>
      </c>
      <c r="AI30" s="146"/>
      <c r="AJ30" s="148"/>
      <c r="AK30" s="176">
        <f t="shared" ref="AK30:AK39" si="8">(AI30-AI29)*AK$10</f>
        <v>0</v>
      </c>
      <c r="AL30" s="176">
        <f t="shared" ref="AL30:AL39" si="9">(AJ30-AJ29)*AL$7</f>
        <v>0</v>
      </c>
      <c r="AM30" s="146"/>
      <c r="AN30" s="147"/>
      <c r="AO30" s="176">
        <f t="shared" ref="AO30:AO39" si="10">(AM30-AM29)*AO$10</f>
        <v>0</v>
      </c>
      <c r="AP30" s="176">
        <f t="shared" ref="AP30:AP39" si="11">(AN30-AN29)*AP$7</f>
        <v>0</v>
      </c>
      <c r="AQ30" s="146"/>
      <c r="AR30" s="148"/>
      <c r="AS30" s="176">
        <f t="shared" ref="AS30:AS39" si="12">(AQ30-AQ29)*AS$10</f>
        <v>0</v>
      </c>
      <c r="AT30" s="229">
        <f t="shared" ref="AT30:AT39" si="13">(AR30-AR29)*AT$7</f>
        <v>0</v>
      </c>
      <c r="AU30" s="145">
        <f ca="1">INDIRECT(ADDRESS(Данные!$A22,4,1,1,"Данные"), 1)</f>
        <v>44545.541666666664</v>
      </c>
      <c r="AV30" s="336">
        <f t="shared" ca="1" si="6"/>
        <v>2345.6499999998036</v>
      </c>
      <c r="AW30" s="243">
        <f t="shared" ca="1" si="7"/>
        <v>625.45000000102596</v>
      </c>
    </row>
    <row r="31" spans="1:60" s="144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826.23570000007703</v>
      </c>
      <c r="C31" s="175">
        <f ca="1">IF(INDIRECT(ADDRESS(Данные!$A23,C$1,1,1,"Данные"),1)=0,C30,INDIRECT(ADDRESS(Данные!$A23,C$1,1,1,"Данные"),1))</f>
        <v>431.88849999988503</v>
      </c>
      <c r="D31" s="176">
        <f ca="1">(B31-B30)*D$10 * (3 - Данные!$A23 + Данные!$A22)</f>
        <v>0</v>
      </c>
      <c r="E31" s="176">
        <f ca="1">(C31-C30)*D$10 * (3 - Данные!$A23 + Данные!$A22)</f>
        <v>0</v>
      </c>
      <c r="F31" s="175">
        <f ca="1">IF(INDIRECT(ADDRESS(Данные!$A23,F$1,1,1,"Данные"),1)=0,F30,INDIRECT(ADDRESS(Данные!$A23,F$1,1,1,"Данные"),1))</f>
        <v>3870.61279999919</v>
      </c>
      <c r="G31" s="175">
        <f ca="1">IF(INDIRECT(ADDRESS(Данные!$A23,G$1,1,1,"Данные"),1)=0,G30,INDIRECT(ADDRESS(Данные!$A23,G$1,1,1,"Данные"),1))</f>
        <v>3779.88160000072</v>
      </c>
      <c r="H31" s="176">
        <f ca="1">(F31-F30)*H$10 * (3 - Данные!$A23 + Данные!$A22)</f>
        <v>212.39999999988868</v>
      </c>
      <c r="I31" s="176">
        <f ca="1">(G31-G30)*H$10 * (3 - Данные!$A23 + Данные!$A22)</f>
        <v>173.09999999952197</v>
      </c>
      <c r="J31" s="175">
        <f ca="1">IF(INDIRECT(ADDRESS(Данные!$A23,J$1,1,1,"Данные"),1)=0,J30,INDIRECT(ADDRESS(Данные!$A23,J$1,1,1,"Данные"),1))</f>
        <v>12864.588000002201</v>
      </c>
      <c r="K31" s="175">
        <f ca="1">IF(INDIRECT(ADDRESS(Данные!$A23,K$1,1,1,"Данные"),1)=0,K30,INDIRECT(ADDRESS(Данные!$A23,K$1,1,1,"Данные"),1))</f>
        <v>3379.8303999981499</v>
      </c>
      <c r="L31" s="176">
        <f ca="1">(J31-J30)*L$10 * (3 - Данные!$A23 + Данные!$A22)</f>
        <v>156.80000000065775</v>
      </c>
      <c r="M31" s="176">
        <f ca="1">(K31-K30)*L$10 * (3 - Данные!$A23 + Данные!$A22)</f>
        <v>38.999999999759893</v>
      </c>
      <c r="N31" s="175">
        <f ca="1">IF(INDIRECT(ADDRESS(Данные!$A23,N$1,1,1,"Данные"),1)=0,N30,INDIRECT(ADDRESS(Данные!$A23,N$1,1,1,"Данные"),1))</f>
        <v>7741.0242999974998</v>
      </c>
      <c r="O31" s="175">
        <f ca="1">IF(INDIRECT(ADDRESS(Данные!$A23,O$1,1,1,"Данные"),1)=0,O30,INDIRECT(ADDRESS(Данные!$A23,O$1,1,1,"Данные"),1))</f>
        <v>3837.6710999991601</v>
      </c>
      <c r="P31" s="176">
        <f ca="1">(N31-N30)*P$10 * (3 - Данные!$A23 + Данные!$A22)</f>
        <v>206.99999999987995</v>
      </c>
      <c r="Q31" s="176">
        <f ca="1">(O31-O30)*P$10 * (3 - Данные!$A23 + Данные!$A22)</f>
        <v>75.149999999894135</v>
      </c>
      <c r="R31" s="175">
        <f ca="1">IF(INDIRECT(ADDRESS(Данные!$A23,R$1,1,1,"Данные"),1)=0,R30,INDIRECT(ADDRESS(Данные!$A23,R$1,1,1,"Данные"),1))</f>
        <v>27407.5205000118</v>
      </c>
      <c r="S31" s="175">
        <f ca="1">IF(INDIRECT(ADDRESS(Данные!$A23,S$1,1,1,"Данные"),1)=0,S30,INDIRECT(ADDRESS(Данные!$A23,S$1,1,1,"Данные"),1))</f>
        <v>7598.0442999962097</v>
      </c>
      <c r="T31" s="176">
        <f ca="1">(R31-R30)*T$10 * (3 - Данные!$A23 + Данные!$A22)</f>
        <v>871.80000000080327</v>
      </c>
      <c r="U31" s="176">
        <f ca="1">(S31-S30)*T$10 * (3 - Данные!$A23 + Данные!$A22)</f>
        <v>131.59999999879801</v>
      </c>
      <c r="V31" s="175">
        <f ca="1">IF(INDIRECT(ADDRESS(Данные!$A23,V$1,1,1,"Данные"),1)=0,V30,INDIRECT(ADDRESS(Данные!$A23,V$1,1,1,"Данные"),1))</f>
        <v>4.6606999999985899</v>
      </c>
      <c r="W31" s="175">
        <f ca="1">IF(INDIRECT(ADDRESS(Данные!$A23,W$1,1,1,"Данные"),1)=0,W30,INDIRECT(ADDRESS(Данные!$A23,W$1,1,1,"Данные"),1))</f>
        <v>0.39729999999979199</v>
      </c>
      <c r="X31" s="176">
        <f ca="1">(V31-V30)*X$10 * (3 - Данные!$A23 + Данные!$A22)</f>
        <v>254.80000000028014</v>
      </c>
      <c r="Y31" s="229">
        <f ca="1">(W31-W30)*X$10 * (3 - Данные!$A23 + Данные!$A22)</f>
        <v>15.600000000016045</v>
      </c>
      <c r="Z31" s="145">
        <f ca="1">INDIRECT(ADDRESS(Данные!$A23,4,1,1,"Данные"), 1)</f>
        <v>44545.583333333336</v>
      </c>
      <c r="AA31" s="175">
        <f ca="1">IF(INDIRECT(ADDRESS(Данные!$A23,AA$1,1,1,"Данные"),1)=0,AA30,INDIRECT(ADDRESS(Данные!$A23,AA$1,1,1,"Данные"),1))</f>
        <v>646.61120000003302</v>
      </c>
      <c r="AB31" s="175">
        <f ca="1">IF(INDIRECT(ADDRESS(Данные!$A23,AB$1,1,1,"Данные"),1)=0,AB30,INDIRECT(ADDRESS(Данные!$A23,AB$1,1,1,"Данные"),1))</f>
        <v>477.83260000007499</v>
      </c>
      <c r="AC31" s="176">
        <f ca="1">(AA31-AA30)*AC$10 * (3 - Данные!$A23 + Данные!$A22)</f>
        <v>378.40000000005602</v>
      </c>
      <c r="AD31" s="176">
        <f ca="1">(AB31-AB30)*AC$10 * (3 - Данные!$A23 + Данные!$A22)</f>
        <v>174.19999999992797</v>
      </c>
      <c r="AE31" s="175">
        <f ca="1">IF(INDIRECT(ADDRESS(Данные!$A23,AE$1,1,1,"Данные"),1)=0,AE30,INDIRECT(ADDRESS(Данные!$A23,AE$1,1,1,"Данные"),1))</f>
        <v>18961.231099993001</v>
      </c>
      <c r="AF31" s="175">
        <f ca="1">IF(INDIRECT(ADDRESS(Данные!$A23,AF$1,1,1,"Данные"),1)=0,AF30,INDIRECT(ADDRESS(Данные!$A23,AF$1,1,1,"Данные"),1))</f>
        <v>4077.57750000018</v>
      </c>
      <c r="AG31" s="176">
        <f ca="1">(AE31-AE30)*AG$10 * (3 - Данные!$A23 + Данные!$A22)</f>
        <v>211.35000000322179</v>
      </c>
      <c r="AH31" s="176">
        <f ca="1">(AF31-AF30)*AG$10 * (3 - Данные!$A23 + Данные!$A22)</f>
        <v>26.700000000118962</v>
      </c>
      <c r="AI31" s="146"/>
      <c r="AJ31" s="148"/>
      <c r="AK31" s="176">
        <f t="shared" si="8"/>
        <v>0</v>
      </c>
      <c r="AL31" s="176">
        <f t="shared" si="9"/>
        <v>0</v>
      </c>
      <c r="AM31" s="146"/>
      <c r="AN31" s="147"/>
      <c r="AO31" s="176">
        <f t="shared" si="10"/>
        <v>0</v>
      </c>
      <c r="AP31" s="176">
        <f t="shared" si="11"/>
        <v>0</v>
      </c>
      <c r="AQ31" s="146"/>
      <c r="AR31" s="148"/>
      <c r="AS31" s="176">
        <f t="shared" si="12"/>
        <v>0</v>
      </c>
      <c r="AT31" s="229">
        <f t="shared" si="13"/>
        <v>0</v>
      </c>
      <c r="AU31" s="145">
        <f ca="1">INDIRECT(ADDRESS(Данные!$A23,4,1,1,"Данные"), 1)</f>
        <v>44545.583333333336</v>
      </c>
      <c r="AV31" s="336">
        <f t="shared" ca="1" si="6"/>
        <v>2292.5500000047878</v>
      </c>
      <c r="AW31" s="243">
        <f t="shared" ca="1" si="7"/>
        <v>635.34999999803699</v>
      </c>
    </row>
    <row r="32" spans="1:60" s="144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826.23580000007701</v>
      </c>
      <c r="C32" s="175">
        <f ca="1">IF(INDIRECT(ADDRESS(Данные!$A24,C$1,1,1,"Данные"),1)=0,C31,INDIRECT(ADDRESS(Данные!$A24,C$1,1,1,"Данные"),1))</f>
        <v>431.88849999988503</v>
      </c>
      <c r="D32" s="176">
        <f ca="1">(B32-B31)*D$10 * (3 - Данные!$A24 + Данные!$A23)</f>
        <v>0.19999999994979589</v>
      </c>
      <c r="E32" s="176">
        <f ca="1">(C32-C31)*D$10 * (3 - Данные!$A24 + Данные!$A23)</f>
        <v>0</v>
      </c>
      <c r="F32" s="175">
        <f ca="1">IF(INDIRECT(ADDRESS(Данные!$A24,F$1,1,1,"Данные"),1)=0,F31,INDIRECT(ADDRESS(Данные!$A24,F$1,1,1,"Данные"),1))</f>
        <v>3870.6820999991901</v>
      </c>
      <c r="G32" s="175">
        <f ca="1">IF(INDIRECT(ADDRESS(Данные!$A24,G$1,1,1,"Данные"),1)=0,G31,INDIRECT(ADDRESS(Данные!$A24,G$1,1,1,"Данные"),1))</f>
        <v>3779.9413000007198</v>
      </c>
      <c r="H32" s="176">
        <f ca="1">(F32-F31)*H$10 * (3 - Данные!$A24 + Данные!$A23)</f>
        <v>207.90000000033615</v>
      </c>
      <c r="I32" s="176">
        <f ca="1">(G32-G31)*H$10 * (3 - Данные!$A24 + Данные!$A23)</f>
        <v>179.09999999938009</v>
      </c>
      <c r="J32" s="175">
        <f ca="1">IF(INDIRECT(ADDRESS(Данные!$A24,J$1,1,1,"Данные"),1)=0,J31,INDIRECT(ADDRESS(Данные!$A24,J$1,1,1,"Данные"),1))</f>
        <v>12864.7403000022</v>
      </c>
      <c r="K32" s="175">
        <f ca="1">IF(INDIRECT(ADDRESS(Данные!$A24,K$1,1,1,"Данные"),1)=0,K31,INDIRECT(ADDRESS(Данные!$A24,K$1,1,1,"Данные"),1))</f>
        <v>3379.8687999981498</v>
      </c>
      <c r="L32" s="176">
        <f ca="1">(J32-J31)*L$10 * (3 - Данные!$A24 + Данные!$A23)</f>
        <v>152.29999999974098</v>
      </c>
      <c r="M32" s="176">
        <f ca="1">(K32-K31)*L$10 * (3 - Данные!$A24 + Данные!$A23)</f>
        <v>38.399999999910506</v>
      </c>
      <c r="N32" s="175">
        <f ca="1">IF(INDIRECT(ADDRESS(Данные!$A24,N$1,1,1,"Данные"),1)=0,N31,INDIRECT(ADDRESS(Данные!$A24,N$1,1,1,"Данные"),1))</f>
        <v>7741.0998999975</v>
      </c>
      <c r="O32" s="175">
        <f ca="1">IF(INDIRECT(ADDRESS(Данные!$A24,O$1,1,1,"Данные"),1)=0,O31,INDIRECT(ADDRESS(Данные!$A24,O$1,1,1,"Данные"),1))</f>
        <v>3837.68699999916</v>
      </c>
      <c r="P32" s="176">
        <f ca="1">(N32-N31)*P$10 * (3 - Данные!$A24 + Данные!$A23)</f>
        <v>113.40000000018335</v>
      </c>
      <c r="Q32" s="176">
        <f ca="1">(O32-O31)*P$10 * (3 - Данные!$A24 + Данные!$A23)</f>
        <v>23.849999999811189</v>
      </c>
      <c r="R32" s="175">
        <f ca="1">IF(INDIRECT(ADDRESS(Данные!$A24,R$1,1,1,"Данные"),1)=0,R31,INDIRECT(ADDRESS(Данные!$A24,R$1,1,1,"Данные"),1))</f>
        <v>27407.939100011801</v>
      </c>
      <c r="S32" s="175">
        <f ca="1">IF(INDIRECT(ADDRESS(Данные!$A24,S$1,1,1,"Данные"),1)=0,S31,INDIRECT(ADDRESS(Данные!$A24,S$1,1,1,"Данные"),1))</f>
        <v>7598.1094999962097</v>
      </c>
      <c r="T32" s="176">
        <f ca="1">(R32-R31)*T$10 * (3 - Данные!$A24 + Данные!$A23)</f>
        <v>837.20000000175787</v>
      </c>
      <c r="U32" s="176">
        <f ca="1">(S32-S31)*T$10 * (3 - Данные!$A24 + Данные!$A23)</f>
        <v>130.40000000000873</v>
      </c>
      <c r="V32" s="175">
        <f ca="1">IF(INDIRECT(ADDRESS(Данные!$A24,V$1,1,1,"Данные"),1)=0,V31,INDIRECT(ADDRESS(Данные!$A24,V$1,1,1,"Данные"),1))</f>
        <v>4.7239999999986004</v>
      </c>
      <c r="W32" s="175">
        <f ca="1">IF(INDIRECT(ADDRESS(Данные!$A24,W$1,1,1,"Данные"),1)=0,W31,INDIRECT(ADDRESS(Данные!$A24,W$1,1,1,"Данные"),1))</f>
        <v>0.40099999999979402</v>
      </c>
      <c r="X32" s="176">
        <f ca="1">(V32-V31)*X$10 * (3 - Данные!$A24 + Данные!$A23)</f>
        <v>253.20000000004228</v>
      </c>
      <c r="Y32" s="229">
        <f ca="1">(W32-W31)*X$10 * (3 - Данные!$A24 + Данные!$A23)</f>
        <v>14.80000000000814</v>
      </c>
      <c r="Z32" s="145">
        <f ca="1">INDIRECT(ADDRESS(Данные!$A24,4,1,1,"Данные"), 1)</f>
        <v>44545.625</v>
      </c>
      <c r="AA32" s="175">
        <f ca="1">IF(INDIRECT(ADDRESS(Данные!$A24,AA$1,1,1,"Данные"),1)=0,AA31,INDIRECT(ADDRESS(Данные!$A24,AA$1,1,1,"Данные"),1))</f>
        <v>646.799700000033</v>
      </c>
      <c r="AB32" s="175">
        <f ca="1">IF(INDIRECT(ADDRESS(Данные!$A24,AB$1,1,1,"Данные"),1)=0,AB31,INDIRECT(ADDRESS(Данные!$A24,AB$1,1,1,"Данные"),1))</f>
        <v>477.92260000007502</v>
      </c>
      <c r="AC32" s="176">
        <f ca="1">(AA32-AA31)*AC$10 * (3 - Данные!$A24 + Данные!$A23)</f>
        <v>376.99999999995271</v>
      </c>
      <c r="AD32" s="176">
        <f ca="1">(AB32-AB31)*AC$10 * (3 - Данные!$A24 + Данные!$A23)</f>
        <v>180.00000000006366</v>
      </c>
      <c r="AE32" s="175">
        <f ca="1">IF(INDIRECT(ADDRESS(Данные!$A24,AE$1,1,1,"Данные"),1)=0,AE31,INDIRECT(ADDRESS(Данные!$A24,AE$1,1,1,"Данные"),1))</f>
        <v>18961.367199993001</v>
      </c>
      <c r="AF32" s="175">
        <f ca="1">IF(INDIRECT(ADDRESS(Данные!$A24,AF$1,1,1,"Данные"),1)=0,AF31,INDIRECT(ADDRESS(Данные!$A24,AF$1,1,1,"Данные"),1))</f>
        <v>4077.59530000018</v>
      </c>
      <c r="AG32" s="176">
        <f ca="1">(AE32-AE31)*AG$10 * (3 - Данные!$A24 + Данные!$A23)</f>
        <v>204.14999999957217</v>
      </c>
      <c r="AH32" s="176">
        <f ca="1">(AF32-AF31)*AG$10 * (3 - Данные!$A24 + Данные!$A23)</f>
        <v>26.700000000118962</v>
      </c>
      <c r="AI32" s="146"/>
      <c r="AJ32" s="148"/>
      <c r="AK32" s="176">
        <f t="shared" si="8"/>
        <v>0</v>
      </c>
      <c r="AL32" s="176">
        <f t="shared" si="9"/>
        <v>0</v>
      </c>
      <c r="AM32" s="146"/>
      <c r="AN32" s="147"/>
      <c r="AO32" s="176">
        <f t="shared" si="10"/>
        <v>0</v>
      </c>
      <c r="AP32" s="176">
        <f t="shared" si="11"/>
        <v>0</v>
      </c>
      <c r="AQ32" s="146"/>
      <c r="AR32" s="148"/>
      <c r="AS32" s="176">
        <f t="shared" si="12"/>
        <v>0</v>
      </c>
      <c r="AT32" s="229">
        <f t="shared" si="13"/>
        <v>0</v>
      </c>
      <c r="AU32" s="145">
        <f ca="1">INDIRECT(ADDRESS(Данные!$A24,4,1,1,"Данные"), 1)</f>
        <v>44545.625</v>
      </c>
      <c r="AV32" s="336">
        <f t="shared" ca="1" si="6"/>
        <v>2145.3500000015356</v>
      </c>
      <c r="AW32" s="243">
        <f t="shared" ca="1" si="7"/>
        <v>593.24999999930128</v>
      </c>
    </row>
    <row r="33" spans="1:57" s="144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826.23580000007701</v>
      </c>
      <c r="C33" s="175">
        <f ca="1">IF(INDIRECT(ADDRESS(Данные!$A25,C$1,1,1,"Данные"),1)=0,C32,INDIRECT(ADDRESS(Данные!$A25,C$1,1,1,"Данные"),1))</f>
        <v>431.88849999988503</v>
      </c>
      <c r="D33" s="176">
        <f ca="1">(B33-B32)*D$10 * (3 - Данные!$A25 + Данные!$A24)</f>
        <v>0</v>
      </c>
      <c r="E33" s="176">
        <f ca="1">(C33-C32)*D$10 * (3 - Данные!$A25 + Данные!$A24)</f>
        <v>0</v>
      </c>
      <c r="F33" s="175">
        <f ca="1">IF(INDIRECT(ADDRESS(Данные!$A25,F$1,1,1,"Данные"),1)=0,F32,INDIRECT(ADDRESS(Данные!$A25,F$1,1,1,"Данные"),1))</f>
        <v>3870.7543999991899</v>
      </c>
      <c r="G33" s="175">
        <f ca="1">IF(INDIRECT(ADDRESS(Данные!$A25,G$1,1,1,"Данные"),1)=0,G32,INDIRECT(ADDRESS(Данные!$A25,G$1,1,1,"Данные"),1))</f>
        <v>3780.0051000007202</v>
      </c>
      <c r="H33" s="176">
        <f ca="1">(F33-F32)*H$10 * (3 - Данные!$A25 + Данные!$A24)</f>
        <v>216.89999999944121</v>
      </c>
      <c r="I33" s="176">
        <f ca="1">(G33-G32)*H$10 * (3 - Данные!$A25 + Данные!$A24)</f>
        <v>191.40000000106738</v>
      </c>
      <c r="J33" s="175">
        <f ca="1">IF(INDIRECT(ADDRESS(Данные!$A25,J$1,1,1,"Данные"),1)=0,J32,INDIRECT(ADDRESS(Данные!$A25,J$1,1,1,"Данные"),1))</f>
        <v>12864.906400002201</v>
      </c>
      <c r="K33" s="175">
        <f ca="1">IF(INDIRECT(ADDRESS(Данные!$A25,K$1,1,1,"Данные"),1)=0,K32,INDIRECT(ADDRESS(Данные!$A25,K$1,1,1,"Данные"),1))</f>
        <v>3379.9065999981499</v>
      </c>
      <c r="L33" s="176">
        <f ca="1">(J33-J32)*L$10 * (3 - Данные!$A25 + Данные!$A24)</f>
        <v>166.10000000036962</v>
      </c>
      <c r="M33" s="176">
        <f ca="1">(K33-K32)*L$10 * (3 - Данные!$A25 + Данные!$A24)</f>
        <v>37.800000000061118</v>
      </c>
      <c r="N33" s="175">
        <f ca="1">IF(INDIRECT(ADDRESS(Данные!$A25,N$1,1,1,"Данные"),1)=0,N32,INDIRECT(ADDRESS(Данные!$A25,N$1,1,1,"Данные"),1))</f>
        <v>7741.1777999975002</v>
      </c>
      <c r="O33" s="175">
        <f ca="1">IF(INDIRECT(ADDRESS(Данные!$A25,O$1,1,1,"Данные"),1)=0,O32,INDIRECT(ADDRESS(Данные!$A25,O$1,1,1,"Данные"),1))</f>
        <v>3837.7029999991601</v>
      </c>
      <c r="P33" s="176">
        <f ca="1">(N33-N32)*P$10 * (3 - Данные!$A25 + Данные!$A24)</f>
        <v>116.85000000034051</v>
      </c>
      <c r="Q33" s="176">
        <f ca="1">(O33-O32)*P$10 * (3 - Данные!$A25 + Данные!$A24)</f>
        <v>24.000000000114596</v>
      </c>
      <c r="R33" s="175">
        <f ca="1">IF(INDIRECT(ADDRESS(Данные!$A25,R$1,1,1,"Данные"),1)=0,R32,INDIRECT(ADDRESS(Данные!$A25,R$1,1,1,"Данные"),1))</f>
        <v>27408.355800011799</v>
      </c>
      <c r="S33" s="175">
        <f ca="1">IF(INDIRECT(ADDRESS(Данные!$A25,S$1,1,1,"Данные"),1)=0,S32,INDIRECT(ADDRESS(Данные!$A25,S$1,1,1,"Данные"),1))</f>
        <v>7598.1772999962104</v>
      </c>
      <c r="T33" s="176">
        <f ca="1">(R33-R32)*T$10 * (3 - Данные!$A25 + Данные!$A24)</f>
        <v>833.39999999589054</v>
      </c>
      <c r="U33" s="176">
        <f ca="1">(S33-S32)*T$10 * (3 - Данные!$A25 + Данные!$A24)</f>
        <v>135.60000000143191</v>
      </c>
      <c r="V33" s="175">
        <f ca="1">IF(INDIRECT(ADDRESS(Данные!$A25,V$1,1,1,"Данные"),1)=0,V32,INDIRECT(ADDRESS(Данные!$A25,V$1,1,1,"Данные"),1))</f>
        <v>4.7873999999986196</v>
      </c>
      <c r="W33" s="175">
        <f ca="1">IF(INDIRECT(ADDRESS(Данные!$A25,W$1,1,1,"Данные"),1)=0,W32,INDIRECT(ADDRESS(Данные!$A25,W$1,1,1,"Данные"),1))</f>
        <v>0.40459999999979501</v>
      </c>
      <c r="X33" s="176">
        <f ca="1">(V33-V32)*X$10 * (3 - Данные!$A25 + Данные!$A24)</f>
        <v>253.60000000007688</v>
      </c>
      <c r="Y33" s="229">
        <f ca="1">(W33-W32)*X$10 * (3 - Данные!$A25 + Данные!$A24)</f>
        <v>14.400000000003965</v>
      </c>
      <c r="Z33" s="145">
        <f ca="1">INDIRECT(ADDRESS(Данные!$A25,4,1,1,"Данные"), 1)</f>
        <v>44545.666666666664</v>
      </c>
      <c r="AA33" s="175">
        <f ca="1">IF(INDIRECT(ADDRESS(Данные!$A25,AA$1,1,1,"Данные"),1)=0,AA32,INDIRECT(ADDRESS(Данные!$A25,AA$1,1,1,"Данные"),1))</f>
        <v>646.98330000003295</v>
      </c>
      <c r="AB33" s="175">
        <f ca="1">IF(INDIRECT(ADDRESS(Данные!$A25,AB$1,1,1,"Данные"),1)=0,AB32,INDIRECT(ADDRESS(Данные!$A25,AB$1,1,1,"Данные"),1))</f>
        <v>478.01140000007501</v>
      </c>
      <c r="AC33" s="176">
        <f ca="1">(AA33-AA32)*AC$10 * (3 - Данные!$A25 + Данные!$A24)</f>
        <v>367.1999999999116</v>
      </c>
      <c r="AD33" s="176">
        <f ca="1">(AB33-AB32)*AC$10 * (3 - Данные!$A25 + Данные!$A24)</f>
        <v>177.59999999998399</v>
      </c>
      <c r="AE33" s="175">
        <f ca="1">IF(INDIRECT(ADDRESS(Данные!$A25,AE$1,1,1,"Данные"),1)=0,AE32,INDIRECT(ADDRESS(Данные!$A25,AE$1,1,1,"Данные"),1))</f>
        <v>18961.503599993001</v>
      </c>
      <c r="AF33" s="175">
        <f ca="1">IF(INDIRECT(ADDRESS(Данные!$A25,AF$1,1,1,"Данные"),1)=0,AF32,INDIRECT(ADDRESS(Данные!$A25,AF$1,1,1,"Данные"),1))</f>
        <v>4077.61350000018</v>
      </c>
      <c r="AG33" s="176">
        <f ca="1">(AE33-AE32)*AG$10 * (3 - Данные!$A25 + Данные!$A24)</f>
        <v>204.59999999911815</v>
      </c>
      <c r="AH33" s="176">
        <f ca="1">(AF33-AF32)*AG$10 * (3 - Данные!$A25 + Данные!$A24)</f>
        <v>27.29999999996835</v>
      </c>
      <c r="AI33" s="146"/>
      <c r="AJ33" s="148"/>
      <c r="AK33" s="176">
        <f t="shared" si="8"/>
        <v>0</v>
      </c>
      <c r="AL33" s="176">
        <f t="shared" si="9"/>
        <v>0</v>
      </c>
      <c r="AM33" s="146"/>
      <c r="AN33" s="147"/>
      <c r="AO33" s="176">
        <f t="shared" si="10"/>
        <v>0</v>
      </c>
      <c r="AP33" s="176">
        <f t="shared" si="11"/>
        <v>0</v>
      </c>
      <c r="AQ33" s="146"/>
      <c r="AR33" s="148"/>
      <c r="AS33" s="176">
        <f t="shared" si="12"/>
        <v>0</v>
      </c>
      <c r="AT33" s="229">
        <f t="shared" si="13"/>
        <v>0</v>
      </c>
      <c r="AU33" s="145">
        <f ca="1">INDIRECT(ADDRESS(Данные!$A25,4,1,1,"Данные"), 1)</f>
        <v>44545.666666666664</v>
      </c>
      <c r="AV33" s="336">
        <f t="shared" ca="1" si="6"/>
        <v>2158.6499999951484</v>
      </c>
      <c r="AW33" s="243">
        <f t="shared" ca="1" si="7"/>
        <v>608.1000000026313</v>
      </c>
    </row>
    <row r="34" spans="1:57" s="144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826.23580000007701</v>
      </c>
      <c r="C34" s="175">
        <f ca="1">IF(INDIRECT(ADDRESS(Данные!$A26,C$1,1,1,"Данные"),1)=0,C33,INDIRECT(ADDRESS(Данные!$A26,C$1,1,1,"Данные"),1))</f>
        <v>431.88849999988503</v>
      </c>
      <c r="D34" s="176">
        <f ca="1">(B34-B33)*D$10 * (3 - Данные!$A26 + Данные!$A25)</f>
        <v>0</v>
      </c>
      <c r="E34" s="176">
        <f ca="1">(C34-C33)*D$10 * (3 - Данные!$A26 + Данные!$A25)</f>
        <v>0</v>
      </c>
      <c r="F34" s="175">
        <f ca="1">IF(INDIRECT(ADDRESS(Данные!$A26,F$1,1,1,"Данные"),1)=0,F33,INDIRECT(ADDRESS(Данные!$A26,F$1,1,1,"Данные"),1))</f>
        <v>3870.8298999991898</v>
      </c>
      <c r="G34" s="175">
        <f ca="1">IF(INDIRECT(ADDRESS(Данные!$A26,G$1,1,1,"Данные"),1)=0,G33,INDIRECT(ADDRESS(Данные!$A26,G$1,1,1,"Данные"),1))</f>
        <v>3780.0746000007198</v>
      </c>
      <c r="H34" s="176">
        <f ca="1">(F34-F33)*H$10 * (3 - Данные!$A26 + Данные!$A25)</f>
        <v>226.49999999975989</v>
      </c>
      <c r="I34" s="176">
        <f ca="1">(G34-G33)*H$10 * (3 - Данные!$A26 + Данные!$A25)</f>
        <v>208.49999999882129</v>
      </c>
      <c r="J34" s="175">
        <f ca="1">IF(INDIRECT(ADDRESS(Данные!$A26,J$1,1,1,"Данные"),1)=0,J33,INDIRECT(ADDRESS(Данные!$A26,J$1,1,1,"Данные"),1))</f>
        <v>12865.0966000022</v>
      </c>
      <c r="K34" s="175">
        <f ca="1">IF(INDIRECT(ADDRESS(Данные!$A26,K$1,1,1,"Данные"),1)=0,K33,INDIRECT(ADDRESS(Данные!$A26,K$1,1,1,"Данные"),1))</f>
        <v>3379.9420999981498</v>
      </c>
      <c r="L34" s="176">
        <f ca="1">(J34-J33)*L$10 * (3 - Данные!$A26 + Данные!$A25)</f>
        <v>190.19999999909487</v>
      </c>
      <c r="M34" s="176">
        <f ca="1">(K34-K33)*L$10 * (3 - Данные!$A26 + Данные!$A25)</f>
        <v>35.499999999956344</v>
      </c>
      <c r="N34" s="175">
        <f ca="1">IF(INDIRECT(ADDRESS(Данные!$A26,N$1,1,1,"Данные"),1)=0,N33,INDIRECT(ADDRESS(Данные!$A26,N$1,1,1,"Данные"),1))</f>
        <v>7741.2933999975003</v>
      </c>
      <c r="O34" s="175">
        <f ca="1">IF(INDIRECT(ADDRESS(Данные!$A26,O$1,1,1,"Данные"),1)=0,O33,INDIRECT(ADDRESS(Данные!$A26,O$1,1,1,"Данные"),1))</f>
        <v>3837.7380999991601</v>
      </c>
      <c r="P34" s="176">
        <f ca="1">(N34-N33)*P$10 * (3 - Данные!$A26 + Данные!$A25)</f>
        <v>173.40000000012878</v>
      </c>
      <c r="Q34" s="176">
        <f ca="1">(O34-O33)*P$10 * (3 - Данные!$A26 + Данные!$A25)</f>
        <v>52.650000000085129</v>
      </c>
      <c r="R34" s="175">
        <f ca="1">IF(INDIRECT(ADDRESS(Данные!$A26,R$1,1,1,"Данные"),1)=0,R33,INDIRECT(ADDRESS(Данные!$A26,R$1,1,1,"Данные"),1))</f>
        <v>27408.757600011799</v>
      </c>
      <c r="S34" s="175">
        <f ca="1">IF(INDIRECT(ADDRESS(Данные!$A26,S$1,1,1,"Данные"),1)=0,S33,INDIRECT(ADDRESS(Данные!$A26,S$1,1,1,"Данные"),1))</f>
        <v>7598.2417999962099</v>
      </c>
      <c r="T34" s="176">
        <f ca="1">(R34-R33)*T$10 * (3 - Данные!$A26 + Данные!$A25)</f>
        <v>803.59999999927823</v>
      </c>
      <c r="U34" s="176">
        <f ca="1">(S34-S33)*T$10 * (3 - Данные!$A26 + Данные!$A25)</f>
        <v>128.99999999899592</v>
      </c>
      <c r="V34" s="175">
        <f ca="1">IF(INDIRECT(ADDRESS(Данные!$A26,V$1,1,1,"Данные"),1)=0,V33,INDIRECT(ADDRESS(Данные!$A26,V$1,1,1,"Данные"),1))</f>
        <v>4.8492999999986504</v>
      </c>
      <c r="W34" s="175">
        <f ca="1">IF(INDIRECT(ADDRESS(Данные!$A26,W$1,1,1,"Данные"),1)=0,W33,INDIRECT(ADDRESS(Данные!$A26,W$1,1,1,"Данные"),1))</f>
        <v>0.40829999999979699</v>
      </c>
      <c r="X34" s="176">
        <f ca="1">(V34-V33)*X$10 * (3 - Данные!$A26 + Данные!$A25)</f>
        <v>247.60000000012283</v>
      </c>
      <c r="Y34" s="229">
        <f ca="1">(W34-W33)*X$10 * (3 - Данные!$A26 + Данные!$A25)</f>
        <v>14.800000000007918</v>
      </c>
      <c r="Z34" s="145">
        <f ca="1">INDIRECT(ADDRESS(Данные!$A26,4,1,1,"Данные"), 1)</f>
        <v>44545.708333333336</v>
      </c>
      <c r="AA34" s="175">
        <f ca="1">IF(INDIRECT(ADDRESS(Данные!$A26,AA$1,1,1,"Данные"),1)=0,AA33,INDIRECT(ADDRESS(Данные!$A26,AA$1,1,1,"Данные"),1))</f>
        <v>647.16310000003295</v>
      </c>
      <c r="AB34" s="175">
        <f ca="1">IF(INDIRECT(ADDRESS(Данные!$A26,AB$1,1,1,"Данные"),1)=0,AB33,INDIRECT(ADDRESS(Данные!$A26,AB$1,1,1,"Данные"),1))</f>
        <v>478.096600000075</v>
      </c>
      <c r="AC34" s="176">
        <f ca="1">(AA34-AA33)*AC$10 * (3 - Данные!$A26 + Данные!$A25)</f>
        <v>359.60000000000036</v>
      </c>
      <c r="AD34" s="176">
        <f ca="1">(AB34-AB33)*AC$10 * (3 - Данные!$A26 + Данные!$A25)</f>
        <v>170.39999999997235</v>
      </c>
      <c r="AE34" s="175">
        <f ca="1">IF(INDIRECT(ADDRESS(Данные!$A26,AE$1,1,1,"Данные"),1)=0,AE33,INDIRECT(ADDRESS(Данные!$A26,AE$1,1,1,"Данные"),1))</f>
        <v>18961.637299992999</v>
      </c>
      <c r="AF34" s="175">
        <f ca="1">IF(INDIRECT(ADDRESS(Данные!$A26,AF$1,1,1,"Данные"),1)=0,AF33,INDIRECT(ADDRESS(Данные!$A26,AF$1,1,1,"Данные"),1))</f>
        <v>4077.6310000001799</v>
      </c>
      <c r="AG34" s="176">
        <f ca="1">(AE34-AE33)*AG$10 * (3 - Данные!$A26 + Данные!$A25)</f>
        <v>200.54999999774736</v>
      </c>
      <c r="AH34" s="176">
        <f ca="1">(AF34-AF33)*AG$10 * (3 - Данные!$A26 + Данные!$A25)</f>
        <v>26.249999999890861</v>
      </c>
      <c r="AI34" s="146"/>
      <c r="AJ34" s="148"/>
      <c r="AK34" s="176">
        <f t="shared" si="8"/>
        <v>0</v>
      </c>
      <c r="AL34" s="176">
        <f t="shared" si="9"/>
        <v>0</v>
      </c>
      <c r="AM34" s="146"/>
      <c r="AN34" s="147"/>
      <c r="AO34" s="176">
        <f t="shared" si="10"/>
        <v>0</v>
      </c>
      <c r="AP34" s="176">
        <f t="shared" si="11"/>
        <v>0</v>
      </c>
      <c r="AQ34" s="146"/>
      <c r="AR34" s="148"/>
      <c r="AS34" s="176">
        <f t="shared" si="12"/>
        <v>0</v>
      </c>
      <c r="AT34" s="229">
        <f t="shared" si="13"/>
        <v>0</v>
      </c>
      <c r="AU34" s="145">
        <f ca="1">INDIRECT(ADDRESS(Данные!$A26,4,1,1,"Данные"), 1)</f>
        <v>44545.708333333336</v>
      </c>
      <c r="AV34" s="336">
        <f t="shared" ca="1" si="6"/>
        <v>2201.4499999961326</v>
      </c>
      <c r="AW34" s="243">
        <f t="shared" ca="1" si="7"/>
        <v>637.09999999772981</v>
      </c>
    </row>
    <row r="35" spans="1:57" s="144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826.23580000007701</v>
      </c>
      <c r="C35" s="175">
        <f ca="1">IF(INDIRECT(ADDRESS(Данные!$A27,C$1,1,1,"Данные"),1)=0,C34,INDIRECT(ADDRESS(Данные!$A27,C$1,1,1,"Данные"),1))</f>
        <v>431.88849999988503</v>
      </c>
      <c r="D35" s="176">
        <f ca="1">(B35-B34)*D$10 * (3 - Данные!$A27 + Данные!$A26)</f>
        <v>0</v>
      </c>
      <c r="E35" s="176">
        <f ca="1">(C35-C34)*D$10 * (3 - Данные!$A27 + Данные!$A26)</f>
        <v>0</v>
      </c>
      <c r="F35" s="175">
        <f ca="1">IF(INDIRECT(ADDRESS(Данные!$A27,F$1,1,1,"Данные"),1)=0,F34,INDIRECT(ADDRESS(Данные!$A27,F$1,1,1,"Данные"),1))</f>
        <v>3870.9030999991901</v>
      </c>
      <c r="G35" s="175">
        <f ca="1">IF(INDIRECT(ADDRESS(Данные!$A27,G$1,1,1,"Данные"),1)=0,G34,INDIRECT(ADDRESS(Данные!$A27,G$1,1,1,"Данные"),1))</f>
        <v>3780.14260000072</v>
      </c>
      <c r="H35" s="176">
        <f ca="1">(F35-F34)*H$10 * (3 - Данные!$A27 + Данные!$A26)</f>
        <v>219.60000000080981</v>
      </c>
      <c r="I35" s="176">
        <f ca="1">(G35-G34)*H$10 * (3 - Данные!$A27 + Данные!$A26)</f>
        <v>204.00000000063301</v>
      </c>
      <c r="J35" s="175">
        <f ca="1">IF(INDIRECT(ADDRESS(Данные!$A27,J$1,1,1,"Данные"),1)=0,J34,INDIRECT(ADDRESS(Данные!$A27,J$1,1,1,"Данные"),1))</f>
        <v>12865.319400002199</v>
      </c>
      <c r="K35" s="175">
        <f ca="1">IF(INDIRECT(ADDRESS(Данные!$A27,K$1,1,1,"Данные"),1)=0,K34,INDIRECT(ADDRESS(Данные!$A27,K$1,1,1,"Данные"),1))</f>
        <v>3379.97569999815</v>
      </c>
      <c r="L35" s="176">
        <f ca="1">(J35-J34)*L$10 * (3 - Данные!$A27 + Данные!$A26)</f>
        <v>222.7999999995518</v>
      </c>
      <c r="M35" s="176">
        <f ca="1">(K35-K34)*L$10 * (3 - Данные!$A27 + Данные!$A26)</f>
        <v>33.60000000020591</v>
      </c>
      <c r="N35" s="175">
        <f ca="1">IF(INDIRECT(ADDRESS(Данные!$A27,N$1,1,1,"Данные"),1)=0,N34,INDIRECT(ADDRESS(Данные!$A27,N$1,1,1,"Данные"),1))</f>
        <v>7741.4452999975001</v>
      </c>
      <c r="O35" s="175">
        <f ca="1">IF(INDIRECT(ADDRESS(Данные!$A27,O$1,1,1,"Данные"),1)=0,O34,INDIRECT(ADDRESS(Данные!$A27,O$1,1,1,"Данные"),1))</f>
        <v>3837.7905999991599</v>
      </c>
      <c r="P35" s="176">
        <f ca="1">(N35-N34)*P$10 * (3 - Данные!$A27 + Данные!$A26)</f>
        <v>227.84999999976208</v>
      </c>
      <c r="Q35" s="176">
        <f ca="1">(O35-O34)*P$10 * (3 - Данные!$A27 + Данные!$A26)</f>
        <v>78.749999999672582</v>
      </c>
      <c r="R35" s="175">
        <f ca="1">IF(INDIRECT(ADDRESS(Данные!$A27,R$1,1,1,"Данные"),1)=0,R34,INDIRECT(ADDRESS(Данные!$A27,R$1,1,1,"Данные"),1))</f>
        <v>27409.173400011801</v>
      </c>
      <c r="S35" s="175">
        <f ca="1">IF(INDIRECT(ADDRESS(Данные!$A27,S$1,1,1,"Данные"),1)=0,S34,INDIRECT(ADDRESS(Данные!$A27,S$1,1,1,"Данные"),1))</f>
        <v>7598.3030999962102</v>
      </c>
      <c r="T35" s="176">
        <f ca="1">(R35-R34)*T$10 * (3 - Данные!$A27 + Данные!$A26)</f>
        <v>831.60000000498258</v>
      </c>
      <c r="U35" s="176">
        <f ca="1">(S35-S34)*T$10 * (3 - Данные!$A27 + Данные!$A26)</f>
        <v>122.60000000060245</v>
      </c>
      <c r="V35" s="175">
        <f ca="1">IF(INDIRECT(ADDRESS(Данные!$A27,V$1,1,1,"Данные"),1)=0,V34,INDIRECT(ADDRESS(Данные!$A27,V$1,1,1,"Данные"),1))</f>
        <v>4.9127999999986898</v>
      </c>
      <c r="W35" s="175">
        <f ca="1">IF(INDIRECT(ADDRESS(Данные!$A27,W$1,1,1,"Данные"),1)=0,W34,INDIRECT(ADDRESS(Данные!$A27,W$1,1,1,"Данные"),1))</f>
        <v>0.41169999999979801</v>
      </c>
      <c r="X35" s="176">
        <f ca="1">(V35-V34)*X$10 * (3 - Данные!$A27 + Данные!$A26)</f>
        <v>254.00000000015766</v>
      </c>
      <c r="Y35" s="229">
        <f ca="1">(W35-W34)*X$10 * (3 - Данные!$A27 + Данные!$A26)</f>
        <v>13.600000000004053</v>
      </c>
      <c r="Z35" s="145">
        <f ca="1">INDIRECT(ADDRESS(Данные!$A27,4,1,1,"Данные"), 1)</f>
        <v>44545.75</v>
      </c>
      <c r="AA35" s="175">
        <f ca="1">IF(INDIRECT(ADDRESS(Данные!$A27,AA$1,1,1,"Данные"),1)=0,AA34,INDIRECT(ADDRESS(Данные!$A27,AA$1,1,1,"Данные"),1))</f>
        <v>647.34210000003304</v>
      </c>
      <c r="AB35" s="175">
        <f ca="1">IF(INDIRECT(ADDRESS(Данные!$A27,AB$1,1,1,"Данные"),1)=0,AB34,INDIRECT(ADDRESS(Данные!$A27,AB$1,1,1,"Данные"),1))</f>
        <v>478.18030000007599</v>
      </c>
      <c r="AC35" s="176">
        <f ca="1">(AA35-AA34)*AC$10 * (3 - Данные!$A27 + Данные!$A26)</f>
        <v>358.00000000017462</v>
      </c>
      <c r="AD35" s="176">
        <f ca="1">(AB35-AB34)*AC$10 * (3 - Данные!$A27 + Данные!$A26)</f>
        <v>167.40000000197597</v>
      </c>
      <c r="AE35" s="175">
        <f ca="1">IF(INDIRECT(ADDRESS(Данные!$A27,AE$1,1,1,"Данные"),1)=0,AE34,INDIRECT(ADDRESS(Данные!$A27,AE$1,1,1,"Данные"),1))</f>
        <v>18961.782199992998</v>
      </c>
      <c r="AF35" s="175">
        <f ca="1">IF(INDIRECT(ADDRESS(Данные!$A27,AF$1,1,1,"Данные"),1)=0,AF34,INDIRECT(ADDRESS(Данные!$A27,AF$1,1,1,"Данные"),1))</f>
        <v>4077.6482000001802</v>
      </c>
      <c r="AG35" s="176">
        <f ca="1">(AE35-AE34)*AG$10 * (3 - Данные!$A27 + Данные!$A26)</f>
        <v>217.34999999898719</v>
      </c>
      <c r="AH35" s="176">
        <f ca="1">(AF35-AF34)*AG$10 * (3 - Данные!$A27 + Данные!$A26)</f>
        <v>25.80000000034488</v>
      </c>
      <c r="AI35" s="146"/>
      <c r="AJ35" s="148"/>
      <c r="AK35" s="176">
        <f t="shared" si="8"/>
        <v>0</v>
      </c>
      <c r="AL35" s="176">
        <f t="shared" si="9"/>
        <v>0</v>
      </c>
      <c r="AM35" s="146"/>
      <c r="AN35" s="147"/>
      <c r="AO35" s="176">
        <f t="shared" si="10"/>
        <v>0</v>
      </c>
      <c r="AP35" s="176">
        <f t="shared" si="11"/>
        <v>0</v>
      </c>
      <c r="AQ35" s="146"/>
      <c r="AR35" s="148"/>
      <c r="AS35" s="176">
        <f t="shared" si="12"/>
        <v>0</v>
      </c>
      <c r="AT35" s="229">
        <f t="shared" si="13"/>
        <v>0</v>
      </c>
      <c r="AU35" s="145">
        <f ca="1">INDIRECT(ADDRESS(Данные!$A27,4,1,1,"Данные"), 1)</f>
        <v>44545.75</v>
      </c>
      <c r="AV35" s="336">
        <f t="shared" ca="1" si="6"/>
        <v>2331.2000000044254</v>
      </c>
      <c r="AW35" s="243">
        <f t="shared" ca="1" si="7"/>
        <v>645.7500000034388</v>
      </c>
    </row>
    <row r="36" spans="1:57" s="144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826.23580000007701</v>
      </c>
      <c r="C36" s="175">
        <f ca="1">IF(INDIRECT(ADDRESS(Данные!$A28,C$1,1,1,"Данные"),1)=0,C35,INDIRECT(ADDRESS(Данные!$A28,C$1,1,1,"Данные"),1))</f>
        <v>431.88849999988503</v>
      </c>
      <c r="D36" s="176">
        <f ca="1">(B36-B35)*D$10 * (3 - Данные!$A28 + Данные!$A27)</f>
        <v>0</v>
      </c>
      <c r="E36" s="176">
        <f ca="1">(C36-C35)*D$10 * (3 - Данные!$A28 + Данные!$A27)</f>
        <v>0</v>
      </c>
      <c r="F36" s="175">
        <f ca="1">IF(INDIRECT(ADDRESS(Данные!$A28,F$1,1,1,"Данные"),1)=0,F35,INDIRECT(ADDRESS(Данные!$A28,F$1,1,1,"Данные"),1))</f>
        <v>3870.9772999991901</v>
      </c>
      <c r="G36" s="175">
        <f ca="1">IF(INDIRECT(ADDRESS(Данные!$A28,G$1,1,1,"Данные"),1)=0,G35,INDIRECT(ADDRESS(Данные!$A28,G$1,1,1,"Данные"),1))</f>
        <v>3780.2075000007198</v>
      </c>
      <c r="H36" s="176">
        <f ca="1">(F36-F35)*H$10 * (3 - Данные!$A28 + Данные!$A27)</f>
        <v>222.60000000005675</v>
      </c>
      <c r="I36" s="176">
        <f ca="1">(G36-G35)*H$10 * (3 - Данные!$A28 + Данные!$A27)</f>
        <v>194.69999999955689</v>
      </c>
      <c r="J36" s="175">
        <f ca="1">IF(INDIRECT(ADDRESS(Данные!$A28,J$1,1,1,"Данные"),1)=0,J35,INDIRECT(ADDRESS(Данные!$A28,J$1,1,1,"Данные"),1))</f>
        <v>12865.5441000022</v>
      </c>
      <c r="K36" s="175">
        <f ca="1">IF(INDIRECT(ADDRESS(Данные!$A28,K$1,1,1,"Данные"),1)=0,K35,INDIRECT(ADDRESS(Данные!$A28,K$1,1,1,"Данные"),1))</f>
        <v>3380.0074999981498</v>
      </c>
      <c r="L36" s="176">
        <f ca="1">(J36-J35)*L$10 * (3 - Данные!$A28 + Данные!$A27)</f>
        <v>224.70000000066648</v>
      </c>
      <c r="M36" s="176">
        <f ca="1">(K36-K35)*L$10 * (3 - Данные!$A28 + Данные!$A27)</f>
        <v>31.799999999748252</v>
      </c>
      <c r="N36" s="175">
        <f ca="1">IF(INDIRECT(ADDRESS(Данные!$A28,N$1,1,1,"Данные"),1)=0,N35,INDIRECT(ADDRESS(Данные!$A28,N$1,1,1,"Данные"),1))</f>
        <v>7741.5971999975</v>
      </c>
      <c r="O36" s="175">
        <f ca="1">IF(INDIRECT(ADDRESS(Данные!$A28,O$1,1,1,"Данные"),1)=0,O35,INDIRECT(ADDRESS(Данные!$A28,O$1,1,1,"Данные"),1))</f>
        <v>3837.8384999991599</v>
      </c>
      <c r="P36" s="176">
        <f ca="1">(N36-N35)*P$10 * (3 - Данные!$A28 + Данные!$A27)</f>
        <v>227.84999999976208</v>
      </c>
      <c r="Q36" s="176">
        <f ca="1">(O36-O35)*P$10 * (3 - Данные!$A28 + Данные!$A27)</f>
        <v>71.850000000040382</v>
      </c>
      <c r="R36" s="175">
        <f ca="1">IF(INDIRECT(ADDRESS(Данные!$A28,R$1,1,1,"Данные"),1)=0,R35,INDIRECT(ADDRESS(Данные!$A28,R$1,1,1,"Данные"),1))</f>
        <v>27409.6415000118</v>
      </c>
      <c r="S36" s="175">
        <f ca="1">IF(INDIRECT(ADDRESS(Данные!$A28,S$1,1,1,"Данные"),1)=0,S35,INDIRECT(ADDRESS(Данные!$A28,S$1,1,1,"Данные"),1))</f>
        <v>7598.3620999962104</v>
      </c>
      <c r="T36" s="176">
        <f ca="1">(R36-R35)*T$10 * (3 - Данные!$A28 + Данные!$A27)</f>
        <v>936.19999999646097</v>
      </c>
      <c r="U36" s="176">
        <f ca="1">(S36-S35)*T$10 * (3 - Данные!$A28 + Данные!$A27)</f>
        <v>118.0000000003929</v>
      </c>
      <c r="V36" s="175">
        <f ca="1">IF(INDIRECT(ADDRESS(Данные!$A28,V$1,1,1,"Данные"),1)=0,V35,INDIRECT(ADDRESS(Данные!$A28,V$1,1,1,"Данные"),1))</f>
        <v>4.9804999999987603</v>
      </c>
      <c r="W36" s="175">
        <f ca="1">IF(INDIRECT(ADDRESS(Данные!$A28,W$1,1,1,"Данные"),1)=0,W35,INDIRECT(ADDRESS(Данные!$A28,W$1,1,1,"Данные"),1))</f>
        <v>0.41499999999980097</v>
      </c>
      <c r="X36" s="176">
        <f ca="1">(V36-V35)*X$10 * (3 - Данные!$A28 + Данные!$A27)</f>
        <v>270.8000000002819</v>
      </c>
      <c r="Y36" s="229">
        <f ca="1">(W36-W35)*X$10 * (3 - Данные!$A28 + Данные!$A27)</f>
        <v>13.200000000011869</v>
      </c>
      <c r="Z36" s="145">
        <f ca="1">INDIRECT(ADDRESS(Данные!$A28,4,1,1,"Данные"), 1)</f>
        <v>44545.791666666664</v>
      </c>
      <c r="AA36" s="175">
        <f ca="1">IF(INDIRECT(ADDRESS(Данные!$A28,AA$1,1,1,"Данные"),1)=0,AA35,INDIRECT(ADDRESS(Данные!$A28,AA$1,1,1,"Данные"),1))</f>
        <v>647.52250000003301</v>
      </c>
      <c r="AB36" s="175">
        <f ca="1">IF(INDIRECT(ADDRESS(Данные!$A28,AB$1,1,1,"Данные"),1)=0,AB35,INDIRECT(ADDRESS(Данные!$A28,AB$1,1,1,"Данные"),1))</f>
        <v>478.25880000007601</v>
      </c>
      <c r="AC36" s="176">
        <f ca="1">(AA36-AA35)*AC$10 * (3 - Данные!$A28 + Данные!$A27)</f>
        <v>360.79999999992651</v>
      </c>
      <c r="AD36" s="176">
        <f ca="1">(AB36-AB35)*AC$10 * (3 - Данные!$A28 + Данные!$A27)</f>
        <v>157.00000000003911</v>
      </c>
      <c r="AE36" s="175">
        <f ca="1">IF(INDIRECT(ADDRESS(Данные!$A28,AE$1,1,1,"Данные"),1)=0,AE35,INDIRECT(ADDRESS(Данные!$A28,AE$1,1,1,"Данные"),1))</f>
        <v>18961.941899992999</v>
      </c>
      <c r="AF36" s="175">
        <f ca="1">IF(INDIRECT(ADDRESS(Данные!$A28,AF$1,1,1,"Данные"),1)=0,AF35,INDIRECT(ADDRESS(Данные!$A28,AF$1,1,1,"Данные"),1))</f>
        <v>4077.6654000001799</v>
      </c>
      <c r="AG36" s="176">
        <f ca="1">(AE36-AE35)*AG$10 * (3 - Данные!$A28 + Данные!$A27)</f>
        <v>239.55000000023574</v>
      </c>
      <c r="AH36" s="176">
        <f ca="1">(AF36-AF35)*AG$10 * (3 - Данные!$A28 + Данные!$A27)</f>
        <v>25.799999999662759</v>
      </c>
      <c r="AI36" s="146"/>
      <c r="AJ36" s="148"/>
      <c r="AK36" s="176">
        <f t="shared" si="8"/>
        <v>0</v>
      </c>
      <c r="AL36" s="176">
        <f t="shared" si="9"/>
        <v>0</v>
      </c>
      <c r="AM36" s="146"/>
      <c r="AN36" s="147"/>
      <c r="AO36" s="176">
        <f t="shared" si="10"/>
        <v>0</v>
      </c>
      <c r="AP36" s="176">
        <f t="shared" si="11"/>
        <v>0</v>
      </c>
      <c r="AQ36" s="146"/>
      <c r="AR36" s="148"/>
      <c r="AS36" s="176">
        <f t="shared" si="12"/>
        <v>0</v>
      </c>
      <c r="AT36" s="229">
        <f t="shared" si="13"/>
        <v>0</v>
      </c>
      <c r="AU36" s="145">
        <f ca="1">INDIRECT(ADDRESS(Данные!$A28,4,1,1,"Данные"), 1)</f>
        <v>44545.791666666664</v>
      </c>
      <c r="AV36" s="336">
        <f t="shared" ca="1" si="6"/>
        <v>2482.4999999973907</v>
      </c>
      <c r="AW36" s="243">
        <f t="shared" ca="1" si="7"/>
        <v>612.34999999945217</v>
      </c>
    </row>
    <row r="37" spans="1:57" s="144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826.23580000007701</v>
      </c>
      <c r="C37" s="175">
        <f ca="1">IF(INDIRECT(ADDRESS(Данные!$A29,C$1,1,1,"Данные"),1)=0,C36,INDIRECT(ADDRESS(Данные!$A29,C$1,1,1,"Данные"),1))</f>
        <v>431.88849999988503</v>
      </c>
      <c r="D37" s="176">
        <f ca="1">(B37-B36)*D$10 * (3 - Данные!$A29 + Данные!$A28)</f>
        <v>0</v>
      </c>
      <c r="E37" s="176">
        <f ca="1">(C37-C36)*D$10 * (3 - Данные!$A29 + Данные!$A28)</f>
        <v>0</v>
      </c>
      <c r="F37" s="175">
        <f ca="1">IF(INDIRECT(ADDRESS(Данные!$A29,F$1,1,1,"Данные"),1)=0,F36,INDIRECT(ADDRESS(Данные!$A29,F$1,1,1,"Данные"),1))</f>
        <v>3871.05299999919</v>
      </c>
      <c r="G37" s="175">
        <f ca="1">IF(INDIRECT(ADDRESS(Данные!$A29,G$1,1,1,"Данные"),1)=0,G36,INDIRECT(ADDRESS(Данные!$A29,G$1,1,1,"Данные"),1))</f>
        <v>3780.2744000007201</v>
      </c>
      <c r="H37" s="176">
        <f ca="1">(F37-F36)*H$10 * (3 - Данные!$A29 + Данные!$A28)</f>
        <v>227.09999999960928</v>
      </c>
      <c r="I37" s="176">
        <f ca="1">(G37-G36)*H$10 * (3 - Данные!$A29 + Данные!$A28)</f>
        <v>200.70000000077926</v>
      </c>
      <c r="J37" s="175">
        <f ca="1">IF(INDIRECT(ADDRESS(Данные!$A29,J$1,1,1,"Данные"),1)=0,J36,INDIRECT(ADDRESS(Данные!$A29,J$1,1,1,"Данные"),1))</f>
        <v>12865.762100002201</v>
      </c>
      <c r="K37" s="175">
        <f ca="1">IF(INDIRECT(ADDRESS(Данные!$A29,K$1,1,1,"Данные"),1)=0,K36,INDIRECT(ADDRESS(Данные!$A29,K$1,1,1,"Данные"),1))</f>
        <v>3380.03909999815</v>
      </c>
      <c r="L37" s="176">
        <f ca="1">(J37-J36)*L$10 * (3 - Данные!$A29 + Данные!$A28)</f>
        <v>218.0000000007567</v>
      </c>
      <c r="M37" s="176">
        <f ca="1">(K37-K36)*L$10 * (3 - Данные!$A29 + Данные!$A28)</f>
        <v>31.600000000253203</v>
      </c>
      <c r="N37" s="175">
        <f ca="1">IF(INDIRECT(ADDRESS(Данные!$A29,N$1,1,1,"Данные"),1)=0,N36,INDIRECT(ADDRESS(Данные!$A29,N$1,1,1,"Данные"),1))</f>
        <v>7741.6890999974903</v>
      </c>
      <c r="O37" s="175">
        <f ca="1">IF(INDIRECT(ADDRESS(Данные!$A29,O$1,1,1,"Данные"),1)=0,O36,INDIRECT(ADDRESS(Данные!$A29,O$1,1,1,"Данные"),1))</f>
        <v>3837.85269999916</v>
      </c>
      <c r="P37" s="176">
        <f ca="1">(N37-N36)*P$10 * (3 - Данные!$A29 + Данные!$A28)</f>
        <v>137.84999998551939</v>
      </c>
      <c r="Q37" s="176">
        <f ca="1">(O37-O36)*P$10 * (3 - Данные!$A29 + Данные!$A28)</f>
        <v>21.300000000110231</v>
      </c>
      <c r="R37" s="175">
        <f ca="1">IF(INDIRECT(ADDRESS(Данные!$A29,R$1,1,1,"Данные"),1)=0,R36,INDIRECT(ADDRESS(Данные!$A29,R$1,1,1,"Данные"),1))</f>
        <v>27410.121500011799</v>
      </c>
      <c r="S37" s="175">
        <f ca="1">IF(INDIRECT(ADDRESS(Данные!$A29,S$1,1,1,"Данные"),1)=0,S36,INDIRECT(ADDRESS(Данные!$A29,S$1,1,1,"Данные"),1))</f>
        <v>7598.42169999621</v>
      </c>
      <c r="T37" s="176">
        <f ca="1">(R37-R36)*T$10 * (3 - Данные!$A29 + Данные!$A28)</f>
        <v>959.99999999912689</v>
      </c>
      <c r="U37" s="176">
        <f ca="1">(S37-S36)*T$10 * (3 - Данные!$A29 + Данные!$A28)</f>
        <v>119.19999999918218</v>
      </c>
      <c r="V37" s="175">
        <f ca="1">IF(INDIRECT(ADDRESS(Данные!$A29,V$1,1,1,"Данные"),1)=0,V36,INDIRECT(ADDRESS(Данные!$A29,V$1,1,1,"Данные"),1))</f>
        <v>5.0531999999987898</v>
      </c>
      <c r="W37" s="175">
        <f ca="1">IF(INDIRECT(ADDRESS(Данные!$A29,W$1,1,1,"Данные"),1)=0,W36,INDIRECT(ADDRESS(Данные!$A29,W$1,1,1,"Данные"),1))</f>
        <v>0.41819999999980301</v>
      </c>
      <c r="X37" s="176">
        <f ca="1">(V37-V36)*X$10 * (3 - Данные!$A29 + Данные!$A28)</f>
        <v>290.80000000011808</v>
      </c>
      <c r="Y37" s="229">
        <f ca="1">(W37-W36)*X$10 * (3 - Данные!$A29 + Данные!$A28)</f>
        <v>12.800000000008138</v>
      </c>
      <c r="Z37" s="145">
        <f ca="1">INDIRECT(ADDRESS(Данные!$A29,4,1,1,"Данные"), 1)</f>
        <v>44545.833333333336</v>
      </c>
      <c r="AA37" s="175">
        <f ca="1">IF(INDIRECT(ADDRESS(Данные!$A29,AA$1,1,1,"Данные"),1)=0,AA36,INDIRECT(ADDRESS(Данные!$A29,AA$1,1,1,"Данные"),1))</f>
        <v>647.70230000003301</v>
      </c>
      <c r="AB37" s="175">
        <f ca="1">IF(INDIRECT(ADDRESS(Данные!$A29,AB$1,1,1,"Данные"),1)=0,AB36,INDIRECT(ADDRESS(Данные!$A29,AB$1,1,1,"Данные"),1))</f>
        <v>478.335600000076</v>
      </c>
      <c r="AC37" s="176">
        <f ca="1">(AA37-AA36)*AC$10 * (3 - Данные!$A29 + Данные!$A28)</f>
        <v>359.60000000000036</v>
      </c>
      <c r="AD37" s="176">
        <f ca="1">(AB37-AB36)*AC$10 * (3 - Данные!$A29 + Данные!$A28)</f>
        <v>153.59999999998308</v>
      </c>
      <c r="AE37" s="175">
        <f ca="1">IF(INDIRECT(ADDRESS(Данные!$A29,AE$1,1,1,"Данные"),1)=0,AE36,INDIRECT(ADDRESS(Данные!$A29,AE$1,1,1,"Данные"),1))</f>
        <v>18962.104699993</v>
      </c>
      <c r="AF37" s="175">
        <f ca="1">IF(INDIRECT(ADDRESS(Данные!$A29,AF$1,1,1,"Данные"),1)=0,AF36,INDIRECT(ADDRESS(Данные!$A29,AF$1,1,1,"Данные"),1))</f>
        <v>4077.6828000001801</v>
      </c>
      <c r="AG37" s="176">
        <f ca="1">(AE37-AE36)*AG$10 * (3 - Данные!$A29 + Данные!$A28)</f>
        <v>244.20000000282016</v>
      </c>
      <c r="AH37" s="176">
        <f ca="1">(AF37-AF36)*AG$10 * (3 - Данные!$A29 + Данные!$A28)</f>
        <v>26.100000000269574</v>
      </c>
      <c r="AI37" s="146"/>
      <c r="AJ37" s="148"/>
      <c r="AK37" s="176">
        <f t="shared" si="8"/>
        <v>0</v>
      </c>
      <c r="AL37" s="176">
        <f t="shared" si="9"/>
        <v>0</v>
      </c>
      <c r="AM37" s="146"/>
      <c r="AN37" s="147"/>
      <c r="AO37" s="176">
        <f t="shared" si="10"/>
        <v>0</v>
      </c>
      <c r="AP37" s="176">
        <f t="shared" si="11"/>
        <v>0</v>
      </c>
      <c r="AQ37" s="146"/>
      <c r="AR37" s="148"/>
      <c r="AS37" s="176">
        <f t="shared" si="12"/>
        <v>0</v>
      </c>
      <c r="AT37" s="229">
        <f t="shared" si="13"/>
        <v>0</v>
      </c>
      <c r="AU37" s="145">
        <f ca="1">INDIRECT(ADDRESS(Данные!$A29,4,1,1,"Данные"), 1)</f>
        <v>44545.833333333336</v>
      </c>
      <c r="AV37" s="336">
        <f t="shared" ca="1" si="6"/>
        <v>2437.5499999879507</v>
      </c>
      <c r="AW37" s="243">
        <f t="shared" ca="1" si="7"/>
        <v>565.30000000058567</v>
      </c>
    </row>
    <row r="38" spans="1:57" s="144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826.23580000007701</v>
      </c>
      <c r="C38" s="175">
        <f ca="1">IF(INDIRECT(ADDRESS(Данные!$A30,C$1,1,1,"Данные"),1)=0,C37,INDIRECT(ADDRESS(Данные!$A30,C$1,1,1,"Данные"),1))</f>
        <v>431.88849999988503</v>
      </c>
      <c r="D38" s="176">
        <f ca="1">(B38-B37)*D$10 * (3 - Данные!$A30 + Данные!$A29)</f>
        <v>0</v>
      </c>
      <c r="E38" s="176">
        <f ca="1">(C38-C37)*D$10 * (3 - Данные!$A30 + Данные!$A29)</f>
        <v>0</v>
      </c>
      <c r="F38" s="175">
        <f ca="1">IF(INDIRECT(ADDRESS(Данные!$A30,F$1,1,1,"Данные"),1)=0,F37,INDIRECT(ADDRESS(Данные!$A30,F$1,1,1,"Данные"),1))</f>
        <v>3871.1302999991899</v>
      </c>
      <c r="G38" s="175">
        <f ca="1">IF(INDIRECT(ADDRESS(Данные!$A30,G$1,1,1,"Данные"),1)=0,G37,INDIRECT(ADDRESS(Данные!$A30,G$1,1,1,"Данные"),1))</f>
        <v>3780.3441000007201</v>
      </c>
      <c r="H38" s="176">
        <f ca="1">(F38-F37)*H$10 * (3 - Данные!$A30 + Данные!$A29)</f>
        <v>231.89999999976862</v>
      </c>
      <c r="I38" s="176">
        <f ca="1">(G38-G37)*H$10 * (3 - Данные!$A30 + Данные!$A29)</f>
        <v>209.10000000003492</v>
      </c>
      <c r="J38" s="175">
        <f ca="1">IF(INDIRECT(ADDRESS(Данные!$A30,J$1,1,1,"Данные"),1)=0,J37,INDIRECT(ADDRESS(Данные!$A30,J$1,1,1,"Данные"),1))</f>
        <v>12865.974600002201</v>
      </c>
      <c r="K38" s="175">
        <f ca="1">IF(INDIRECT(ADDRESS(Данные!$A30,K$1,1,1,"Данные"),1)=0,K37,INDIRECT(ADDRESS(Данные!$A30,K$1,1,1,"Данные"),1))</f>
        <v>3380.0705999981501</v>
      </c>
      <c r="L38" s="176">
        <f ca="1">(J38-J37)*L$10 * (3 - Данные!$A30 + Данные!$A29)</f>
        <v>212.4999999996362</v>
      </c>
      <c r="M38" s="176">
        <f ca="1">(K38-K37)*L$10 * (3 - Данные!$A30 + Данные!$A29)</f>
        <v>31.500000000050932</v>
      </c>
      <c r="N38" s="175">
        <f ca="1">IF(INDIRECT(ADDRESS(Данные!$A30,N$1,1,1,"Данные"),1)=0,N37,INDIRECT(ADDRESS(Данные!$A30,N$1,1,1,"Данные"),1))</f>
        <v>7741.7806999975001</v>
      </c>
      <c r="O38" s="175">
        <f ca="1">IF(INDIRECT(ADDRESS(Данные!$A30,O$1,1,1,"Данные"),1)=0,O37,INDIRECT(ADDRESS(Данные!$A30,O$1,1,1,"Данные"),1))</f>
        <v>3837.8664999991602</v>
      </c>
      <c r="P38" s="176">
        <f ca="1">(N38-N37)*P$10 * (3 - Данные!$A30 + Данные!$A29)</f>
        <v>137.40000001462249</v>
      </c>
      <c r="Q38" s="176">
        <f ca="1">(O38-O37)*P$10 * (3 - Данные!$A30 + Данные!$A29)</f>
        <v>20.700000000260843</v>
      </c>
      <c r="R38" s="175">
        <f ca="1">IF(INDIRECT(ADDRESS(Данные!$A30,R$1,1,1,"Данные"),1)=0,R37,INDIRECT(ADDRESS(Данные!$A30,R$1,1,1,"Данные"),1))</f>
        <v>27410.594300011799</v>
      </c>
      <c r="S38" s="175">
        <f ca="1">IF(INDIRECT(ADDRESS(Данные!$A30,S$1,1,1,"Данные"),1)=0,S37,INDIRECT(ADDRESS(Данные!$A30,S$1,1,1,"Данные"),1))</f>
        <v>7598.4794999962096</v>
      </c>
      <c r="T38" s="176">
        <f ca="1">(R38-R37)*T$10 * (3 - Данные!$A30 + Данные!$A29)</f>
        <v>945.5999999991036</v>
      </c>
      <c r="U38" s="176">
        <f ca="1">(S38-S37)*T$10 * (3 - Данные!$A30 + Данные!$A29)</f>
        <v>115.59999999917636</v>
      </c>
      <c r="V38" s="175">
        <f ca="1">IF(INDIRECT(ADDRESS(Данные!$A30,V$1,1,1,"Данные"),1)=0,V37,INDIRECT(ADDRESS(Данные!$A30,V$1,1,1,"Данные"),1))</f>
        <v>5.1239999999988299</v>
      </c>
      <c r="W38" s="175">
        <f ca="1">IF(INDIRECT(ADDRESS(Данные!$A30,W$1,1,1,"Данные"),1)=0,W37,INDIRECT(ADDRESS(Данные!$A30,W$1,1,1,"Данные"),1))</f>
        <v>0.42119999999980501</v>
      </c>
      <c r="X38" s="176">
        <f ca="1">(V38-V37)*X$10 * (3 - Данные!$A30 + Данные!$A29)</f>
        <v>283.20000000016068</v>
      </c>
      <c r="Y38" s="229">
        <f ca="1">(W38-W37)*X$10 * (3 - Данные!$A30 + Данные!$A29)</f>
        <v>12.000000000008004</v>
      </c>
      <c r="Z38" s="145">
        <f ca="1">INDIRECT(ADDRESS(Данные!$A30,4,1,1,"Данные"), 1)</f>
        <v>44545.875</v>
      </c>
      <c r="AA38" s="175">
        <f ca="1">IF(INDIRECT(ADDRESS(Данные!$A30,AA$1,1,1,"Данные"),1)=0,AA37,INDIRECT(ADDRESS(Данные!$A30,AA$1,1,1,"Данные"),1))</f>
        <v>647.87940000003402</v>
      </c>
      <c r="AB38" s="175">
        <f ca="1">IF(INDIRECT(ADDRESS(Данные!$A30,AB$1,1,1,"Данные"),1)=0,AB37,INDIRECT(ADDRESS(Данные!$A30,AB$1,1,1,"Данные"),1))</f>
        <v>478.41050000007601</v>
      </c>
      <c r="AC38" s="176">
        <f ca="1">(AA38-AA37)*AC$10 * (3 - Данные!$A30 + Данные!$A29)</f>
        <v>354.200000002038</v>
      </c>
      <c r="AD38" s="176">
        <f ca="1">(AB38-AB37)*AC$10 * (3 - Данные!$A30 + Данные!$A29)</f>
        <v>149.80000000002747</v>
      </c>
      <c r="AE38" s="175">
        <f ca="1">IF(INDIRECT(ADDRESS(Данные!$A30,AE$1,1,1,"Данные"),1)=0,AE37,INDIRECT(ADDRESS(Данные!$A30,AE$1,1,1,"Данные"),1))</f>
        <v>18962.264899992999</v>
      </c>
      <c r="AF38" s="175">
        <f ca="1">IF(INDIRECT(ADDRESS(Данные!$A30,AF$1,1,1,"Данные"),1)=0,AF37,INDIRECT(ADDRESS(Данные!$A30,AF$1,1,1,"Данные"),1))</f>
        <v>4077.6991000001799</v>
      </c>
      <c r="AG38" s="176">
        <f ca="1">(AE38-AE37)*AG$10 * (3 - Данные!$A30 + Данные!$A29)</f>
        <v>240.29999999766005</v>
      </c>
      <c r="AH38" s="176">
        <f ca="1">(AF38-AF37)*AG$10 * (3 - Данные!$A30 + Данные!$A29)</f>
        <v>24.449999999660577</v>
      </c>
      <c r="AI38" s="146"/>
      <c r="AJ38" s="148"/>
      <c r="AK38" s="176">
        <f t="shared" si="8"/>
        <v>0</v>
      </c>
      <c r="AL38" s="176">
        <f t="shared" si="9"/>
        <v>0</v>
      </c>
      <c r="AM38" s="146"/>
      <c r="AN38" s="147"/>
      <c r="AO38" s="176">
        <f t="shared" si="10"/>
        <v>0</v>
      </c>
      <c r="AP38" s="176">
        <f t="shared" si="11"/>
        <v>0</v>
      </c>
      <c r="AQ38" s="146"/>
      <c r="AR38" s="148"/>
      <c r="AS38" s="176">
        <f t="shared" si="12"/>
        <v>0</v>
      </c>
      <c r="AT38" s="229">
        <f t="shared" si="13"/>
        <v>0</v>
      </c>
      <c r="AU38" s="145">
        <f ca="1">INDIRECT(ADDRESS(Данные!$A30,4,1,1,"Данные"), 1)</f>
        <v>44545.875</v>
      </c>
      <c r="AV38" s="336">
        <f t="shared" ca="1" si="6"/>
        <v>2405.1000000129898</v>
      </c>
      <c r="AW38" s="243">
        <f t="shared" ca="1" si="7"/>
        <v>563.14999999921906</v>
      </c>
    </row>
    <row r="39" spans="1:57" s="144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826.23580000007701</v>
      </c>
      <c r="C39" s="175">
        <f ca="1">IF(INDIRECT(ADDRESS(Данные!$A31,C$1,1,1,"Данные"),1)=0,C38,INDIRECT(ADDRESS(Данные!$A31,C$1,1,1,"Данные"),1))</f>
        <v>431.88849999988503</v>
      </c>
      <c r="D39" s="176">
        <f ca="1">(B39-B38)*D$10 * (3 - Данные!$A31 + Данные!$A30)</f>
        <v>0</v>
      </c>
      <c r="E39" s="176">
        <f ca="1">(C39-C38)*D$10 * (3 - Данные!$A31 + Данные!$A30)</f>
        <v>0</v>
      </c>
      <c r="F39" s="175">
        <f ca="1">IF(INDIRECT(ADDRESS(Данные!$A31,F$1,1,1,"Данные"),1)=0,F38,INDIRECT(ADDRESS(Данные!$A31,F$1,1,1,"Данные"),1))</f>
        <v>3871.16899999919</v>
      </c>
      <c r="G39" s="175">
        <f ca="1">IF(INDIRECT(ADDRESS(Данные!$A31,G$1,1,1,"Данные"),1)=0,G38,INDIRECT(ADDRESS(Данные!$A31,G$1,1,1,"Данные"),1))</f>
        <v>3780.3781000007202</v>
      </c>
      <c r="H39" s="176">
        <f ca="1">(F39-F38)*H$10 * (3 - Данные!$A31 + Данные!$A30)</f>
        <v>232.20000000037544</v>
      </c>
      <c r="I39" s="176">
        <f ca="1">(G39-G38)*H$10 * (3 - Данные!$A31 + Данные!$A30)</f>
        <v>204.00000000063301</v>
      </c>
      <c r="J39" s="175">
        <f ca="1">IF(INDIRECT(ADDRESS(Данные!$A31,J$1,1,1,"Данные"),1)=0,J38,INDIRECT(ADDRESS(Данные!$A31,J$1,1,1,"Данные"),1))</f>
        <v>12866.0778000022</v>
      </c>
      <c r="K39" s="175">
        <f ca="1">IF(INDIRECT(ADDRESS(Данные!$A31,K$1,1,1,"Данные"),1)=0,K38,INDIRECT(ADDRESS(Данные!$A31,K$1,1,1,"Данные"),1))</f>
        <v>3380.08649999815</v>
      </c>
      <c r="L39" s="176">
        <f ca="1">(J39-J38)*L$10 * (3 - Данные!$A31 + Данные!$A30)</f>
        <v>206.39999999912106</v>
      </c>
      <c r="M39" s="176">
        <f ca="1">(K39-K38)*L$10 * (3 - Данные!$A31 + Данные!$A30)</f>
        <v>31.799999999748252</v>
      </c>
      <c r="N39" s="175">
        <f ca="1">IF(INDIRECT(ADDRESS(Данные!$A31,N$1,1,1,"Данные"),1)=0,N38,INDIRECT(ADDRESS(Данные!$A31,N$1,1,1,"Данные"),1))</f>
        <v>7741.8560999974998</v>
      </c>
      <c r="O39" s="175">
        <f ca="1">IF(INDIRECT(ADDRESS(Данные!$A31,O$1,1,1,"Данные"),1)=0,O38,INDIRECT(ADDRESS(Данные!$A31,O$1,1,1,"Данные"),1))</f>
        <v>3837.8891999991602</v>
      </c>
      <c r="P39" s="176">
        <f ca="1">(N39-N38)*P$10 * (3 - Данные!$A31 + Данные!$A30)</f>
        <v>226.19999999915308</v>
      </c>
      <c r="Q39" s="176">
        <f ca="1">(O39-O38)*P$10 * (3 - Данные!$A31 + Данные!$A30)</f>
        <v>68.099999999958527</v>
      </c>
      <c r="R39" s="175">
        <f ca="1">IF(INDIRECT(ADDRESS(Данные!$A31,R$1,1,1,"Данные"),1)=0,R38,INDIRECT(ADDRESS(Данные!$A31,R$1,1,1,"Данные"),1))</f>
        <v>27410.830400011801</v>
      </c>
      <c r="S39" s="175">
        <f ca="1">IF(INDIRECT(ADDRESS(Данные!$A31,S$1,1,1,"Данные"),1)=0,S38,INDIRECT(ADDRESS(Данные!$A31,S$1,1,1,"Данные"),1))</f>
        <v>7598.5079999962099</v>
      </c>
      <c r="T39" s="176">
        <f ca="1">(R39-R38)*T$10 * (3 - Данные!$A31 + Данные!$A30)</f>
        <v>944.40000000759028</v>
      </c>
      <c r="U39" s="176">
        <f ca="1">(S39-S38)*T$10 * (3 - Данные!$A31 + Данные!$A30)</f>
        <v>114.00000000139698</v>
      </c>
      <c r="V39" s="175">
        <f ca="1">IF(INDIRECT(ADDRESS(Данные!$A31,V$1,1,1,"Данные"),1)=0,V38,INDIRECT(ADDRESS(Данные!$A31,V$1,1,1,"Данные"),1))</f>
        <v>5.1580999999988499</v>
      </c>
      <c r="W39" s="175">
        <f ca="1">IF(INDIRECT(ADDRESS(Данные!$A31,W$1,1,1,"Данные"),1)=0,W38,INDIRECT(ADDRESS(Данные!$A31,W$1,1,1,"Данные"),1))</f>
        <v>0.42289999999980699</v>
      </c>
      <c r="X39" s="176">
        <f ca="1">(V39-V38)*X$10 * (3 - Данные!$A31 + Данные!$A30)</f>
        <v>272.80000000016003</v>
      </c>
      <c r="Y39" s="229">
        <f ca="1">(W39-W38)*X$10 * (3 - Данные!$A31 + Данные!$A30)</f>
        <v>13.600000000015822</v>
      </c>
      <c r="Z39" s="145">
        <f ca="1">INDIRECT(ADDRESS(Данные!$A31,4,1,1,"Данные"), 1)</f>
        <v>44545.895833333336</v>
      </c>
      <c r="AA39" s="175">
        <f ca="1">IF(INDIRECT(ADDRESS(Данные!$A31,AA$1,1,1,"Данные"),1)=0,AA38,INDIRECT(ADDRESS(Данные!$A31,AA$1,1,1,"Данные"),1))</f>
        <v>647.96560000003399</v>
      </c>
      <c r="AB39" s="175">
        <f ca="1">IF(INDIRECT(ADDRESS(Данные!$A31,AB$1,1,1,"Данные"),1)=0,AB38,INDIRECT(ADDRESS(Данные!$A31,AB$1,1,1,"Данные"),1))</f>
        <v>478.44730000007598</v>
      </c>
      <c r="AC39" s="176">
        <f ca="1">(AA39-AA38)*AC$10 * (3 - Данные!$A31 + Данные!$A30)</f>
        <v>344.79999999985012</v>
      </c>
      <c r="AD39" s="176">
        <f ca="1">(AB39-AB38)*AC$10 * (3 - Данные!$A31 + Данные!$A30)</f>
        <v>147.19999999988431</v>
      </c>
      <c r="AE39" s="175">
        <f ca="1">IF(INDIRECT(ADDRESS(Данные!$A31,AE$1,1,1,"Данные"),1)=0,AE38,INDIRECT(ADDRESS(Данные!$A31,AE$1,1,1,"Данные"),1))</f>
        <v>18962.345499993</v>
      </c>
      <c r="AF39" s="175">
        <f ca="1">IF(INDIRECT(ADDRESS(Данные!$A31,AF$1,1,1,"Данные"),1)=0,AF38,INDIRECT(ADDRESS(Данные!$A31,AF$1,1,1,"Данные"),1))</f>
        <v>4077.7074000001799</v>
      </c>
      <c r="AG39" s="176">
        <f ca="1">(AE39-AE38)*AG$10 * (3 - Данные!$A31 + Данные!$A30)</f>
        <v>241.80000000342261</v>
      </c>
      <c r="AH39" s="176">
        <f ca="1">(AF39-AF38)*AG$10 * (3 - Данные!$A31 + Данные!$A30)</f>
        <v>24.899999999888678</v>
      </c>
      <c r="AI39" s="146"/>
      <c r="AJ39" s="148"/>
      <c r="AK39" s="176">
        <f t="shared" si="8"/>
        <v>0</v>
      </c>
      <c r="AL39" s="176">
        <f t="shared" si="9"/>
        <v>0</v>
      </c>
      <c r="AM39" s="146"/>
      <c r="AN39" s="147"/>
      <c r="AO39" s="176">
        <f t="shared" si="10"/>
        <v>0</v>
      </c>
      <c r="AP39" s="176">
        <f t="shared" si="11"/>
        <v>0</v>
      </c>
      <c r="AQ39" s="146"/>
      <c r="AR39" s="148"/>
      <c r="AS39" s="176">
        <f t="shared" si="12"/>
        <v>0</v>
      </c>
      <c r="AT39" s="229">
        <f t="shared" si="13"/>
        <v>0</v>
      </c>
      <c r="AU39" s="145">
        <f ca="1">INDIRECT(ADDRESS(Данные!$A31,4,1,1,"Данные"), 1)</f>
        <v>44545.895833333336</v>
      </c>
      <c r="AV39" s="336">
        <f t="shared" ca="1" si="6"/>
        <v>2468.6000000096728</v>
      </c>
      <c r="AW39" s="243">
        <f t="shared" ca="1" si="7"/>
        <v>603.60000000152559</v>
      </c>
    </row>
    <row r="40" spans="1:57" s="144" customFormat="1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826.23580000007701</v>
      </c>
      <c r="C40" s="175">
        <f ca="1">IF(INDIRECT(ADDRESS(Данные!$A32,C$1,1,1,"Данные"),1)=0,C39,INDIRECT(ADDRESS(Данные!$A32,C$1,1,1,"Данные"),1))</f>
        <v>431.88849999988503</v>
      </c>
      <c r="D40" s="176">
        <f ca="1">(B40-B39)*D$10 * (3 - Данные!$A32 + Данные!$A31)</f>
        <v>0</v>
      </c>
      <c r="E40" s="176">
        <f ca="1">(C40-C39)*D$10 * (3 - Данные!$A32 + Данные!$A31)</f>
        <v>0</v>
      </c>
      <c r="F40" s="175">
        <f ca="1">IF(INDIRECT(ADDRESS(Данные!$A32,F$1,1,1,"Данные"),1)=0,F39,INDIRECT(ADDRESS(Данные!$A32,F$1,1,1,"Данные"),1))</f>
        <v>3871.20589999919</v>
      </c>
      <c r="G40" s="175">
        <f ca="1">IF(INDIRECT(ADDRESS(Данные!$A32,G$1,1,1,"Данные"),1)=0,G39,INDIRECT(ADDRESS(Данные!$A32,G$1,1,1,"Данные"),1))</f>
        <v>3780.4098000007202</v>
      </c>
      <c r="H40" s="176">
        <f ca="1">(F40-F39)*H$10 * (3 - Данные!$A32 + Данные!$A31)</f>
        <v>221.40000000035798</v>
      </c>
      <c r="I40" s="176">
        <f ca="1">(G40-G39)*H$10 * (3 - Данные!$A32 + Данные!$A31)</f>
        <v>190.20000000000437</v>
      </c>
      <c r="J40" s="175">
        <f ca="1">IF(INDIRECT(ADDRESS(Данные!$A32,J$1,1,1,"Данные"),1)=0,J39,INDIRECT(ADDRESS(Данные!$A32,J$1,1,1,"Данные"),1))</f>
        <v>12866.172900002201</v>
      </c>
      <c r="K40" s="175">
        <f ca="1">IF(INDIRECT(ADDRESS(Данные!$A32,K$1,1,1,"Данные"),1)=0,K39,INDIRECT(ADDRESS(Данные!$A32,K$1,1,1,"Данные"),1))</f>
        <v>3380.1016999981498</v>
      </c>
      <c r="L40" s="176">
        <f ca="1">(J40-J39)*L$10 * (3 - Данные!$A32 + Данные!$A31)</f>
        <v>190.20000000091386</v>
      </c>
      <c r="M40" s="176">
        <f ca="1">(K40-K39)*L$10 * (3 - Данные!$A32 + Данные!$A31)</f>
        <v>30.399999999644933</v>
      </c>
      <c r="N40" s="175">
        <f ca="1">IF(INDIRECT(ADDRESS(Данные!$A32,N$1,1,1,"Данные"),1)=0,N39,INDIRECT(ADDRESS(Данные!$A32,N$1,1,1,"Данные"),1))</f>
        <v>7741.9387999974997</v>
      </c>
      <c r="O40" s="175">
        <f ca="1">IF(INDIRECT(ADDRESS(Данные!$A32,O$1,1,1,"Данные"),1)=0,O39,INDIRECT(ADDRESS(Данные!$A32,O$1,1,1,"Данные"),1))</f>
        <v>3837.9143999991602</v>
      </c>
      <c r="P40" s="176">
        <f ca="1">(N40-N39)*P$10 * (3 - Данные!$A32 + Данные!$A31)</f>
        <v>248.09999999979482</v>
      </c>
      <c r="Q40" s="176">
        <f ca="1">(O40-O39)*P$10 * (3 - Данные!$A32 + Данные!$A31)</f>
        <v>75.600000000122236</v>
      </c>
      <c r="R40" s="175">
        <f ca="1">IF(INDIRECT(ADDRESS(Данные!$A32,R$1,1,1,"Данные"),1)=0,R39,INDIRECT(ADDRESS(Данные!$A32,R$1,1,1,"Данные"),1))</f>
        <v>27411.0660000118</v>
      </c>
      <c r="S40" s="175">
        <f ca="1">IF(INDIRECT(ADDRESS(Данные!$A32,S$1,1,1,"Данные"),1)=0,S39,INDIRECT(ADDRESS(Данные!$A32,S$1,1,1,"Данные"),1))</f>
        <v>7598.5378999962104</v>
      </c>
      <c r="T40" s="176">
        <f ca="1">(R40-R39)*T$10 * (3 - Данные!$A32 + Данные!$A31)</f>
        <v>942.39999999990687</v>
      </c>
      <c r="U40" s="176">
        <f ca="1">(S40-S39)*T$10 * (3 - Данные!$A32 + Данные!$A31)</f>
        <v>119.60000000181026</v>
      </c>
      <c r="V40" s="175">
        <f ca="1">IF(INDIRECT(ADDRESS(Данные!$A32,V$1,1,1,"Данные"),1)=0,V39,INDIRECT(ADDRESS(Данные!$A32,V$1,1,1,"Данные"),1))</f>
        <v>5.1914999999988698</v>
      </c>
      <c r="W40" s="175">
        <f ca="1">IF(INDIRECT(ADDRESS(Данные!$A32,W$1,1,1,"Данные"),1)=0,W39,INDIRECT(ADDRESS(Данные!$A32,W$1,1,1,"Данные"),1))</f>
        <v>0.42449999999980798</v>
      </c>
      <c r="X40" s="176">
        <f ca="1">(V40-V39)*X$10 * (3 - Данные!$A32 + Данные!$A31)</f>
        <v>267.20000000015887</v>
      </c>
      <c r="Y40" s="229">
        <f ca="1">(W40-W39)*X$10 * (3 - Данные!$A32 + Данные!$A31)</f>
        <v>12.800000000007916</v>
      </c>
      <c r="Z40" s="145">
        <f ca="1">INDIRECT(ADDRESS(Данные!$A32,4,1,1,"Данные"), 1)</f>
        <v>44545.916666666664</v>
      </c>
      <c r="AA40" s="175">
        <f ca="1">IF(INDIRECT(ADDRESS(Данные!$A32,AA$1,1,1,"Данные"),1)=0,AA39,INDIRECT(ADDRESS(Данные!$A32,AA$1,1,1,"Данные"),1))</f>
        <v>648.05190000003404</v>
      </c>
      <c r="AB40" s="175">
        <f ca="1">IF(INDIRECT(ADDRESS(Данные!$A32,AB$1,1,1,"Данные"),1)=0,AB39,INDIRECT(ADDRESS(Данные!$A32,AB$1,1,1,"Данные"),1))</f>
        <v>478.48430000007602</v>
      </c>
      <c r="AC40" s="176">
        <f ca="1">(AA40-AA39)*AC$10 * (3 - Данные!$A32 + Данные!$A31)</f>
        <v>345.20000000020445</v>
      </c>
      <c r="AD40" s="176">
        <f ca="1">(AB40-AB39)*AC$10 * (3 - Данные!$A32 + Данные!$A31)</f>
        <v>148.00000000013824</v>
      </c>
      <c r="AE40" s="175">
        <f ca="1">IF(INDIRECT(ADDRESS(Данные!$A32,AE$1,1,1,"Данные"),1)=0,AE39,INDIRECT(ADDRESS(Данные!$A32,AE$1,1,1,"Данные"),1))</f>
        <v>18962.422999992999</v>
      </c>
      <c r="AF40" s="175">
        <f ca="1">IF(INDIRECT(ADDRESS(Данные!$A32,AF$1,1,1,"Данные"),1)=0,AF39,INDIRECT(ADDRESS(Данные!$A32,AF$1,1,1,"Данные"),1))</f>
        <v>4077.7154000001801</v>
      </c>
      <c r="AG40" s="176">
        <f ca="1">(AE40-AE39)*AG$10 * (3 - Данные!$A32 + Данные!$A31)</f>
        <v>232.49999999825377</v>
      </c>
      <c r="AH40" s="176">
        <f ca="1">(AF40-AF39)*AG$10 * (3 - Данные!$A32 + Данные!$A31)</f>
        <v>24.000000000796717</v>
      </c>
      <c r="AI40" s="146"/>
      <c r="AJ40" s="148"/>
      <c r="AK40" s="176">
        <f>(AI40-AI39)*AK10*2</f>
        <v>0</v>
      </c>
      <c r="AL40" s="176">
        <f>(AJ40-AJ39)*AL10*2</f>
        <v>0</v>
      </c>
      <c r="AM40" s="146"/>
      <c r="AN40" s="147"/>
      <c r="AO40" s="176">
        <f>(AM40-AM39)*AO10*2</f>
        <v>0</v>
      </c>
      <c r="AP40" s="176">
        <f>(AN40-AN39)*AP10*2</f>
        <v>0</v>
      </c>
      <c r="AQ40" s="146"/>
      <c r="AR40" s="148"/>
      <c r="AS40" s="176">
        <f>(AQ40-AQ39)*AS10*2</f>
        <v>0</v>
      </c>
      <c r="AT40" s="229">
        <f>(AR40-AR39)*AT10*2</f>
        <v>0</v>
      </c>
      <c r="AU40" s="145">
        <f ca="1">INDIRECT(ADDRESS(Данные!$A32,4,1,1,"Данные"), 1)</f>
        <v>44545.916666666664</v>
      </c>
      <c r="AV40" s="336">
        <f t="shared" ca="1" si="6"/>
        <v>2446.9999999995907</v>
      </c>
      <c r="AW40" s="243">
        <f t="shared" ca="1" si="7"/>
        <v>600.60000000252467</v>
      </c>
    </row>
    <row r="41" spans="1:57" s="144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826.23580000007701</v>
      </c>
      <c r="C41" s="175">
        <f ca="1">IF(INDIRECT(ADDRESS(Данные!$A33,C$1,1,1,"Данные"),1)=0,C40,INDIRECT(ADDRESS(Данные!$A33,C$1,1,1,"Данные"),1))</f>
        <v>431.88849999988503</v>
      </c>
      <c r="D41" s="176">
        <f ca="1">(B41-B40)*D$10 * (3 - Данные!$A33 + Данные!$A32)</f>
        <v>0</v>
      </c>
      <c r="E41" s="176">
        <f ca="1">(C41-C40)*D$10 * (3 - Данные!$A33 + Данные!$A32)</f>
        <v>0</v>
      </c>
      <c r="F41" s="175">
        <f ca="1">IF(INDIRECT(ADDRESS(Данные!$A33,F$1,1,1,"Данные"),1)=0,F40,INDIRECT(ADDRESS(Данные!$A33,F$1,1,1,"Данные"),1))</f>
        <v>3871.2426999991899</v>
      </c>
      <c r="G41" s="175">
        <f ca="1">IF(INDIRECT(ADDRESS(Данные!$A33,G$1,1,1,"Данные"),1)=0,G40,INDIRECT(ADDRESS(Данные!$A33,G$1,1,1,"Данные"),1))</f>
        <v>3780.4417000007202</v>
      </c>
      <c r="H41" s="176">
        <f ca="1">(F41-F40)*H$10 * (3 - Данные!$A33 + Данные!$A32)</f>
        <v>220.79999999914435</v>
      </c>
      <c r="I41" s="176">
        <f ca="1">(G41-G40)*H$10 * (3 - Данные!$A33 + Данные!$A32)</f>
        <v>191.39999999970314</v>
      </c>
      <c r="J41" s="175">
        <f ca="1">IF(INDIRECT(ADDRESS(Данные!$A33,J$1,1,1,"Данные"),1)=0,J40,INDIRECT(ADDRESS(Данные!$A33,J$1,1,1,"Данные"),1))</f>
        <v>12866.2655000022</v>
      </c>
      <c r="K41" s="175">
        <f ca="1">IF(INDIRECT(ADDRESS(Данные!$A33,K$1,1,1,"Данные"),1)=0,K40,INDIRECT(ADDRESS(Данные!$A33,K$1,1,1,"Данные"),1))</f>
        <v>3380.1177999981501</v>
      </c>
      <c r="L41" s="176">
        <f ca="1">(J41-J40)*L$10 * (3 - Данные!$A33 + Данные!$A32)</f>
        <v>185.19999999989523</v>
      </c>
      <c r="M41" s="176">
        <f ca="1">(K41-K40)*L$10 * (3 - Данные!$A33 + Данные!$A32)</f>
        <v>32.200000000557338</v>
      </c>
      <c r="N41" s="175">
        <f ca="1">IF(INDIRECT(ADDRESS(Данные!$A33,N$1,1,1,"Данные"),1)=0,N40,INDIRECT(ADDRESS(Данные!$A33,N$1,1,1,"Данные"),1))</f>
        <v>7742.0218999974904</v>
      </c>
      <c r="O41" s="175">
        <f ca="1">IF(INDIRECT(ADDRESS(Данные!$A33,O$1,1,1,"Данные"),1)=0,O40,INDIRECT(ADDRESS(Данные!$A33,O$1,1,1,"Данные"),1))</f>
        <v>3837.9395999991598</v>
      </c>
      <c r="P41" s="176">
        <f ca="1">(N41-N40)*P$10 * (3 - Данные!$A33 + Данные!$A32)</f>
        <v>249.29999997220875</v>
      </c>
      <c r="Q41" s="176">
        <f ca="1">(O41-O40)*P$10 * (3 - Данные!$A33 + Данные!$A32)</f>
        <v>75.599999998757994</v>
      </c>
      <c r="R41" s="175">
        <f ca="1">IF(INDIRECT(ADDRESS(Данные!$A33,R$1,1,1,"Данные"),1)=0,R40,INDIRECT(ADDRESS(Данные!$A33,R$1,1,1,"Данные"),1))</f>
        <v>27411.2927000118</v>
      </c>
      <c r="S41" s="175">
        <f ca="1">IF(INDIRECT(ADDRESS(Данные!$A33,S$1,1,1,"Данные"),1)=0,S40,INDIRECT(ADDRESS(Данные!$A33,S$1,1,1,"Данные"),1))</f>
        <v>7598.5671999962096</v>
      </c>
      <c r="T41" s="176">
        <f ca="1">(R41-R40)*T$10 * (3 - Данные!$A33 + Данные!$A32)</f>
        <v>906.79999999701977</v>
      </c>
      <c r="U41" s="176">
        <f ca="1">(S41-S40)*T$10 * (3 - Данные!$A33 + Данные!$A32)</f>
        <v>117.19999999695574</v>
      </c>
      <c r="V41" s="175">
        <f ca="1">IF(INDIRECT(ADDRESS(Данные!$A33,V$1,1,1,"Данные"),1)=0,V40,INDIRECT(ADDRESS(Данные!$A33,V$1,1,1,"Данные"),1))</f>
        <v>5.2245999999988904</v>
      </c>
      <c r="W41" s="175">
        <f ca="1">IF(INDIRECT(ADDRESS(Данные!$A33,W$1,1,1,"Данные"),1)=0,W40,INDIRECT(ADDRESS(Данные!$A33,W$1,1,1,"Данные"),1))</f>
        <v>0.42589999999980999</v>
      </c>
      <c r="X41" s="176">
        <f ca="1">(V41-V40)*X$10 * (3 - Данные!$A33 + Данные!$A32)</f>
        <v>264.80000000016446</v>
      </c>
      <c r="Y41" s="229">
        <f ca="1">(W41-W40)*X$10 * (3 - Данные!$A33 + Данные!$A32)</f>
        <v>11.200000000016086</v>
      </c>
      <c r="Z41" s="145">
        <f ca="1">INDIRECT(ADDRESS(Данные!$A33,4,1,1,"Данные"), 1)</f>
        <v>44545.9375</v>
      </c>
      <c r="AA41" s="175">
        <f ca="1">IF(INDIRECT(ADDRESS(Данные!$A33,AA$1,1,1,"Данные"),1)=0,AA40,INDIRECT(ADDRESS(Данные!$A33,AA$1,1,1,"Данные"),1))</f>
        <v>648.13830000003395</v>
      </c>
      <c r="AB41" s="175">
        <f ca="1">IF(INDIRECT(ADDRESS(Данные!$A33,AB$1,1,1,"Данные"),1)=0,AB40,INDIRECT(ADDRESS(Данные!$A33,AB$1,1,1,"Данные"),1))</f>
        <v>478.52230000007597</v>
      </c>
      <c r="AC41" s="176">
        <f ca="1">(AA41-AA40)*AC$10 * (3 - Данные!$A33 + Данные!$A32)</f>
        <v>345.5999999996493</v>
      </c>
      <c r="AD41" s="176">
        <f ca="1">(AB41-AB40)*AC$10 * (3 - Данные!$A33 + Данные!$A32)</f>
        <v>151.99999999981628</v>
      </c>
      <c r="AE41" s="175">
        <f ca="1">IF(INDIRECT(ADDRESS(Данные!$A33,AE$1,1,1,"Данные"),1)=0,AE40,INDIRECT(ADDRESS(Данные!$A33,AE$1,1,1,"Данные"),1))</f>
        <v>18962.499399993001</v>
      </c>
      <c r="AF41" s="175">
        <f ca="1">IF(INDIRECT(ADDRESS(Данные!$A33,AF$1,1,1,"Данные"),1)=0,AF40,INDIRECT(ADDRESS(Данные!$A33,AF$1,1,1,"Данные"),1))</f>
        <v>4077.7238000001798</v>
      </c>
      <c r="AG41" s="176">
        <f ca="1">(AE41-AE40)*AG$10 * (3 - Данные!$A33 + Данные!$A32)</f>
        <v>229.20000000522123</v>
      </c>
      <c r="AH41" s="176">
        <f ca="1">(AF41-AF40)*AG$10 * (3 - Данные!$A33 + Данные!$A32)</f>
        <v>25.199999999131251</v>
      </c>
      <c r="AI41" s="146"/>
      <c r="AJ41" s="148"/>
      <c r="AK41" s="176">
        <f>(AI41-AI40)*AK10*2</f>
        <v>0</v>
      </c>
      <c r="AL41" s="176">
        <f>(AJ41-AJ40)*AL10*2</f>
        <v>0</v>
      </c>
      <c r="AM41" s="146"/>
      <c r="AN41" s="147"/>
      <c r="AO41" s="176">
        <f>(AM41-AM40)*AO10*2</f>
        <v>0</v>
      </c>
      <c r="AP41" s="176">
        <f>(AN41-AN40)*AP10*2</f>
        <v>0</v>
      </c>
      <c r="AQ41" s="146"/>
      <c r="AR41" s="148"/>
      <c r="AS41" s="176">
        <f>(AQ41-AQ40)*AS10*2</f>
        <v>0</v>
      </c>
      <c r="AT41" s="229">
        <f>(AR41-AR40)*AT10*2</f>
        <v>0</v>
      </c>
      <c r="AU41" s="145">
        <f ca="1">INDIRECT(ADDRESS(Данные!$A33,4,1,1,"Данные"), 1)</f>
        <v>44545.9375</v>
      </c>
      <c r="AV41" s="336">
        <f t="shared" ca="1" si="6"/>
        <v>2401.699999973303</v>
      </c>
      <c r="AW41" s="243">
        <f t="shared" ca="1" si="7"/>
        <v>604.79999999493782</v>
      </c>
    </row>
    <row r="42" spans="1:57" s="144" customFormat="1" x14ac:dyDescent="0.2">
      <c r="A42" s="145">
        <f ca="1">INDIRECT(ADDRESS(Данные!$A34,4,1,1,"Данные"), 1)</f>
        <v>44545.958333333336</v>
      </c>
      <c r="B42" s="175">
        <f ca="1">IF(INDIRECT(ADDRESS(Данные!$A34,B$1,1,1,"Данные"),1)=0,B41,INDIRECT(ADDRESS(Данные!$A34,B$1,1,1,"Данные"),1))</f>
        <v>826.23580000007701</v>
      </c>
      <c r="C42" s="175">
        <f ca="1">IF(INDIRECT(ADDRESS(Данные!$A34,C$1,1,1,"Данные"),1)=0,C41,INDIRECT(ADDRESS(Данные!$A34,C$1,1,1,"Данные"),1))</f>
        <v>431.88849999988503</v>
      </c>
      <c r="D42" s="176">
        <f ca="1">(B42-B41)*D$10 * (3 - Данные!$A34 + Данные!$A33)</f>
        <v>0</v>
      </c>
      <c r="E42" s="176">
        <f ca="1">(C42-C41)*D$10 * (3 - Данные!$A34 + Данные!$A33)</f>
        <v>0</v>
      </c>
      <c r="F42" s="175">
        <f ca="1">IF(INDIRECT(ADDRESS(Данные!$A34,F$1,1,1,"Данные"),1)=0,F41,INDIRECT(ADDRESS(Данные!$A34,F$1,1,1,"Данные"),1))</f>
        <v>3871.27939999919</v>
      </c>
      <c r="G42" s="175">
        <f ca="1">IF(INDIRECT(ADDRESS(Данные!$A34,G$1,1,1,"Данные"),1)=0,G41,INDIRECT(ADDRESS(Данные!$A34,G$1,1,1,"Данные"),1))</f>
        <v>3780.4736000007201</v>
      </c>
      <c r="H42" s="176">
        <f ca="1">(F42-F41)*H$10 * (3 - Данные!$A34 + Данные!$A33)</f>
        <v>220.2000000006592</v>
      </c>
      <c r="I42" s="176">
        <f ca="1">(G42-G41)*H$10 * (3 - Данные!$A34 + Данные!$A33)</f>
        <v>191.39999999970314</v>
      </c>
      <c r="J42" s="175">
        <f ca="1">IF(INDIRECT(ADDRESS(Данные!$A34,J$1,1,1,"Данные"),1)=0,J41,INDIRECT(ADDRESS(Данные!$A34,J$1,1,1,"Данные"),1))</f>
        <v>12866.2655000022</v>
      </c>
      <c r="K42" s="175">
        <f ca="1">IF(INDIRECT(ADDRESS(Данные!$A34,K$1,1,1,"Данные"),1)=0,K41,INDIRECT(ADDRESS(Данные!$A34,K$1,1,1,"Данные"),1))</f>
        <v>3380.1177999981501</v>
      </c>
      <c r="L42" s="176">
        <f ca="1">(J42-J41)*L$10 * (3 - Данные!$A34 + Данные!$A33)</f>
        <v>0</v>
      </c>
      <c r="M42" s="176">
        <f ca="1">(K42-K41)*L$10 * (3 - Данные!$A34 + Данные!$A33)</f>
        <v>0</v>
      </c>
      <c r="N42" s="175">
        <f ca="1">IF(INDIRECT(ADDRESS(Данные!$A34,N$1,1,1,"Данные"),1)=0,N41,INDIRECT(ADDRESS(Данные!$A34,N$1,1,1,"Данные"),1))</f>
        <v>7742.1001999974997</v>
      </c>
      <c r="O42" s="175">
        <f ca="1">IF(INDIRECT(ADDRESS(Данные!$A34,O$1,1,1,"Данные"),1)=0,O41,INDIRECT(ADDRESS(Данные!$A34,O$1,1,1,"Данные"),1))</f>
        <v>3837.9644999991601</v>
      </c>
      <c r="P42" s="176">
        <f ca="1">(N42-N41)*P$10 * (3 - Данные!$A34 + Данные!$A33)</f>
        <v>234.90000002766465</v>
      </c>
      <c r="Q42" s="176">
        <f ca="1">(O42-O41)*P$10 * (3 - Данные!$A34 + Данные!$A33)</f>
        <v>74.700000001030276</v>
      </c>
      <c r="R42" s="175">
        <f ca="1">IF(INDIRECT(ADDRESS(Данные!$A34,R$1,1,1,"Данные"),1)=0,R41,INDIRECT(ADDRESS(Данные!$A34,R$1,1,1,"Данные"),1))</f>
        <v>27411.516100011799</v>
      </c>
      <c r="S42" s="175">
        <f ca="1">IF(INDIRECT(ADDRESS(Данные!$A34,S$1,1,1,"Данные"),1)=0,S41,INDIRECT(ADDRESS(Данные!$A34,S$1,1,1,"Данные"),1))</f>
        <v>7598.5960999962099</v>
      </c>
      <c r="T42" s="176">
        <f ca="1">(R42-R41)*T$10 * (3 - Данные!$A34 + Данные!$A33)</f>
        <v>893.59999999578577</v>
      </c>
      <c r="U42" s="176">
        <f ca="1">(S42-S41)*T$10 * (3 - Данные!$A34 + Данные!$A33)</f>
        <v>115.60000000099535</v>
      </c>
      <c r="V42" s="175">
        <f ca="1">IF(INDIRECT(ADDRESS(Данные!$A34,V$1,1,1,"Данные"),1)=0,V41,INDIRECT(ADDRESS(Данные!$A34,V$1,1,1,"Данные"),1))</f>
        <v>5.2582999999989202</v>
      </c>
      <c r="W42" s="175">
        <f ca="1">IF(INDIRECT(ADDRESS(Данные!$A34,W$1,1,1,"Данные"),1)=0,W41,INDIRECT(ADDRESS(Данные!$A34,W$1,1,1,"Данные"),1))</f>
        <v>0.427299999999811</v>
      </c>
      <c r="X42" s="176">
        <f ca="1">(V42-V41)*X$10 * (3 - Данные!$A34 + Данные!$A33)</f>
        <v>269.60000000023854</v>
      </c>
      <c r="Y42" s="229">
        <f ca="1">(W42-W41)*X$10 * (3 - Данные!$A34 + Данные!$A33)</f>
        <v>11.200000000008092</v>
      </c>
      <c r="Z42" s="145">
        <f ca="1">INDIRECT(ADDRESS(Данные!$A34,4,1,1,"Данные"), 1)</f>
        <v>44545.958333333336</v>
      </c>
      <c r="AA42" s="175">
        <f ca="1">IF(INDIRECT(ADDRESS(Данные!$A34,AA$1,1,1,"Данные"),1)=0,AA41,INDIRECT(ADDRESS(Данные!$A34,AA$1,1,1,"Данные"),1))</f>
        <v>648.22430000003396</v>
      </c>
      <c r="AB42" s="175">
        <f ca="1">IF(INDIRECT(ADDRESS(Данные!$A34,AB$1,1,1,"Данные"),1)=0,AB41,INDIRECT(ADDRESS(Данные!$A34,AB$1,1,1,"Данные"),1))</f>
        <v>478.56030000007598</v>
      </c>
      <c r="AC42" s="176">
        <f ca="1">(AA42-AA41)*AC$10 * (3 - Данные!$A34 + Данные!$A33)</f>
        <v>344.00000000005093</v>
      </c>
      <c r="AD42" s="176">
        <f ca="1">(AB42-AB41)*AC$10 * (3 - Данные!$A34 + Данные!$A33)</f>
        <v>152.00000000004366</v>
      </c>
      <c r="AE42" s="175">
        <f ca="1">IF(INDIRECT(ADDRESS(Данные!$A34,AE$1,1,1,"Данные"),1)=0,AE41,INDIRECT(ADDRESS(Данные!$A34,AE$1,1,1,"Данные"),1))</f>
        <v>18962.572499992999</v>
      </c>
      <c r="AF42" s="175">
        <f ca="1">IF(INDIRECT(ADDRESS(Данные!$A34,AF$1,1,1,"Данные"),1)=0,AF41,INDIRECT(ADDRESS(Данные!$A34,AF$1,1,1,"Данные"),1))</f>
        <v>4077.7317000001799</v>
      </c>
      <c r="AG42" s="176">
        <f ca="1">(AE42-AE41)*AG$10 * (3 - Данные!$A34 + Данные!$A33)</f>
        <v>219.29999999338179</v>
      </c>
      <c r="AH42" s="176">
        <f ca="1">(AF42-AF41)*AG$10 * (3 - Данные!$A34 + Данные!$A33)</f>
        <v>23.700000000189902</v>
      </c>
      <c r="AI42" s="146"/>
      <c r="AJ42" s="148"/>
      <c r="AK42" s="176">
        <f>(AI42-AI41)*AK10*2</f>
        <v>0</v>
      </c>
      <c r="AL42" s="176">
        <f>(AJ42-AJ41)*AL10*2</f>
        <v>0</v>
      </c>
      <c r="AM42" s="146"/>
      <c r="AN42" s="147"/>
      <c r="AO42" s="176">
        <f>(AM42-AM41)*AO10*2</f>
        <v>0</v>
      </c>
      <c r="AP42" s="176">
        <f>(AN42-AN41)*AP10*2</f>
        <v>0</v>
      </c>
      <c r="AQ42" s="146"/>
      <c r="AR42" s="148"/>
      <c r="AS42" s="176">
        <f>(AQ42-AQ41)*AS10*2</f>
        <v>0</v>
      </c>
      <c r="AT42" s="229">
        <f>(AR42-AR41)*AT10*2</f>
        <v>0</v>
      </c>
      <c r="AU42" s="145">
        <f ca="1">INDIRECT(ADDRESS(Данные!$A34,4,1,1,"Данные"), 1)</f>
        <v>44545.958333333336</v>
      </c>
      <c r="AV42" s="336">
        <f t="shared" ca="1" si="6"/>
        <v>2181.600000017781</v>
      </c>
      <c r="AW42" s="243">
        <f t="shared" ca="1" si="7"/>
        <v>568.60000000197044</v>
      </c>
    </row>
    <row r="43" spans="1:57" s="144" customFormat="1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826.23579999990761</v>
      </c>
      <c r="C43" s="175">
        <f ca="1">IF(INDIRECT(ADDRESS(Данные!$A35,C$1,1,1,"Данные"),1)=0,C42,INDIRECT(ADDRESS(Данные!$A35,C$1,1,1,"Данные"),1))</f>
        <v>431.88849999988452</v>
      </c>
      <c r="D43" s="176">
        <f ca="1">(B43-B42)*D$10 * (3 - Данные!$A35 + Данные!$A34)</f>
        <v>-3.3878677641041577E-7</v>
      </c>
      <c r="E43" s="176">
        <f ca="1">(C43-C42)*D$10 * (3 - Данные!$A35 + Данные!$A34)</f>
        <v>-1.0231815394945443E-9</v>
      </c>
      <c r="F43" s="175">
        <f ca="1">IF(INDIRECT(ADDRESS(Данные!$A35,F$1,1,1,"Данные"),1)=0,F42,INDIRECT(ADDRESS(Данные!$A35,F$1,1,1,"Данные"),1))</f>
        <v>3871.3476999998093</v>
      </c>
      <c r="G43" s="175">
        <f ca="1">IF(INDIRECT(ADDRESS(Данные!$A35,G$1,1,1,"Данные"),1)=0,G42,INDIRECT(ADDRESS(Данные!$A35,G$1,1,1,"Данные"),1))</f>
        <v>3780.5330999977887</v>
      </c>
      <c r="H43" s="176">
        <f ca="1">(F43-F42)*H$10 * (3 - Данные!$A35 + Данные!$A34)</f>
        <v>204.90000185782264</v>
      </c>
      <c r="I43" s="176">
        <f ca="1">(G43-G42)*H$10 * (3 - Данные!$A35 + Данные!$A34)</f>
        <v>178.49999120562643</v>
      </c>
      <c r="J43" s="175">
        <f ca="1">IF(INDIRECT(ADDRESS(Данные!$A35,J$1,1,1,"Данные"),1)=0,J42,INDIRECT(ADDRESS(Данные!$A35,J$1,1,1,"Данные"),1))</f>
        <v>12866.498799994588</v>
      </c>
      <c r="K43" s="175">
        <f ca="1">IF(INDIRECT(ADDRESS(Данные!$A35,K$1,1,1,"Данные"),1)=0,K42,INDIRECT(ADDRESS(Данные!$A35,K$1,1,1,"Данные"),1))</f>
        <v>3380.1699999980628</v>
      </c>
      <c r="L43" s="176">
        <f ca="1">(J43-J42)*L$10 * (3 - Данные!$A35 + Данные!$A34)</f>
        <v>233.29999238740129</v>
      </c>
      <c r="M43" s="176">
        <f ca="1">(K43-K42)*L$10 * (3 - Данные!$A35 + Данные!$A34)</f>
        <v>52.19999991277291</v>
      </c>
      <c r="N43" s="175">
        <f ca="1">IF(INDIRECT(ADDRESS(Данные!$A35,N$1,1,1,"Данные"),1)=0,N42,INDIRECT(ADDRESS(Данные!$A35,N$1,1,1,"Данные"),1))</f>
        <v>7742.2540000006557</v>
      </c>
      <c r="O43" s="175">
        <f ca="1">IF(INDIRECT(ADDRESS(Данные!$A35,O$1,1,1,"Данные"),1)=0,O42,INDIRECT(ADDRESS(Данные!$A35,O$1,1,1,"Данные"),1))</f>
        <v>3838.0126000009477</v>
      </c>
      <c r="P43" s="176">
        <f ca="1">(N43-N42)*P$10 * (3 - Данные!$A35 + Данные!$A34)</f>
        <v>230.70000473398977</v>
      </c>
      <c r="Q43" s="176">
        <f ca="1">(O43-O42)*P$10 * (3 - Данные!$A35 + Данные!$A34)</f>
        <v>72.15000268138283</v>
      </c>
      <c r="R43" s="175">
        <f ca="1">IF(INDIRECT(ADDRESS(Данные!$A35,R$1,1,1,"Данные"),1)=0,R42,INDIRECT(ADDRESS(Данные!$A35,R$1,1,1,"Данные"),1))</f>
        <v>27411.953099995852</v>
      </c>
      <c r="S43" s="175">
        <f ca="1">IF(INDIRECT(ADDRESS(Данные!$A35,S$1,1,1,"Данные"),1)=0,S42,INDIRECT(ADDRESS(Данные!$A35,S$1,1,1,"Данные"),1))</f>
        <v>7598.6539999991655</v>
      </c>
      <c r="T43" s="176">
        <f ca="1">(R43-R42)*T$10 * (3 - Данные!$A35 + Данные!$A34)</f>
        <v>873.99996810563607</v>
      </c>
      <c r="U43" s="176">
        <f ca="1">(S43-S42)*T$10 * (3 - Данные!$A35 + Данные!$A34)</f>
        <v>115.80000591129647</v>
      </c>
      <c r="V43" s="175">
        <f ca="1">IF(INDIRECT(ADDRESS(Данные!$A35,V$1,1,1,"Данные"),1)=0,V42,INDIRECT(ADDRESS(Данные!$A35,V$1,1,1,"Данные"),1))</f>
        <v>5.3239000000030501</v>
      </c>
      <c r="W43" s="175">
        <f ca="1">IF(INDIRECT(ADDRESS(Данные!$A35,W$1,1,1,"Данные"),1)=0,W42,INDIRECT(ADDRESS(Данные!$A35,W$1,1,1,"Данные"),1))</f>
        <v>0.43069999999988795</v>
      </c>
      <c r="X43" s="176">
        <f ca="1">(V43-V42)*X$10 * (3 - Данные!$A35 + Данные!$A34)</f>
        <v>262.40000001651964</v>
      </c>
      <c r="Y43" s="229">
        <f ca="1">(W43-W42)*X$10 * (3 - Данные!$A35 + Данные!$A34)</f>
        <v>13.60000000030781</v>
      </c>
      <c r="Z43" s="145">
        <f ca="1">INDIRECT(ADDRESS(Данные!$A35,4,1,1,"Данные"), 1)</f>
        <v>44546</v>
      </c>
      <c r="AA43" s="175">
        <f ca="1">IF(INDIRECT(ADDRESS(Данные!$A35,AA$1,1,1,"Данные"),1)=0,AA42,INDIRECT(ADDRESS(Данные!$A35,AA$1,1,1,"Данные"),1))</f>
        <v>648.39589999988675</v>
      </c>
      <c r="AB43" s="175">
        <f ca="1">IF(INDIRECT(ADDRESS(Данные!$A35,AB$1,1,1,"Данные"),1)=0,AB42,INDIRECT(ADDRESS(Данные!$A35,AB$1,1,1,"Данные"),1))</f>
        <v>478.63780000014231</v>
      </c>
      <c r="AC43" s="176">
        <f ca="1">(AA43-AA42)*AC$10 * (3 - Данные!$A35 + Данные!$A34)</f>
        <v>343.19999970557546</v>
      </c>
      <c r="AD43" s="176">
        <f ca="1">(AB43-AB42)*AC$10 * (3 - Данные!$A35 + Данные!$A34)</f>
        <v>155.00000013264525</v>
      </c>
      <c r="AE43" s="175">
        <f ca="1">IF(INDIRECT(ADDRESS(Данные!$A35,AE$1,1,1,"Данные"),1)=0,AE42,INDIRECT(ADDRESS(Данные!$A35,AE$1,1,1,"Данные"),1))</f>
        <v>18962.717099994421</v>
      </c>
      <c r="AF43" s="175">
        <f ca="1">IF(INDIRECT(ADDRESS(Данные!$A35,AF$1,1,1,"Данные"),1)=0,AF42,INDIRECT(ADDRESS(Данные!$A35,AF$1,1,1,"Данные"),1))</f>
        <v>4077.7489999979734</v>
      </c>
      <c r="AG43" s="176">
        <f ca="1">(AE43-AE42)*AG$10 * (3 - Данные!$A35 + Данные!$A34)</f>
        <v>216.90000213311578</v>
      </c>
      <c r="AH43" s="176">
        <f ca="1">(AF43-AF42)*AG$10 * (3 - Данные!$A35 + Данные!$A34)</f>
        <v>25.949996690314947</v>
      </c>
      <c r="AI43" s="146"/>
      <c r="AJ43" s="148"/>
      <c r="AK43" s="176">
        <f>(AI43-AI42)*AK10*2</f>
        <v>0</v>
      </c>
      <c r="AL43" s="176">
        <f>(AJ43-AJ42)*AL10*2</f>
        <v>0</v>
      </c>
      <c r="AM43" s="146"/>
      <c r="AN43" s="147"/>
      <c r="AO43" s="176">
        <f>(AM43-AM42)*AO10*2</f>
        <v>0</v>
      </c>
      <c r="AP43" s="176">
        <f>(AN43-AN42)*AP10*2</f>
        <v>0</v>
      </c>
      <c r="AQ43" s="146"/>
      <c r="AR43" s="148"/>
      <c r="AS43" s="176">
        <f>(AQ43-AQ42)*AS10*2</f>
        <v>0</v>
      </c>
      <c r="AT43" s="229">
        <f>(AR43-AR42)*AT10*2</f>
        <v>0</v>
      </c>
      <c r="AU43" s="145">
        <f ca="1">INDIRECT(ADDRESS(Данные!$A35,4,1,1,"Данные"), 1)</f>
        <v>44546</v>
      </c>
      <c r="AV43" s="336">
        <f t="shared" ca="1" si="6"/>
        <v>2365.3999686012739</v>
      </c>
      <c r="AW43" s="243">
        <f t="shared" ca="1" si="7"/>
        <v>613.19999653332343</v>
      </c>
    </row>
    <row r="44" spans="1:57" s="144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175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175" t="e">
        <f ca="1">IF(INDIRECT(ADDRESS(Данные!$A36,F$1,1,1,"Данные"),1)=0,F43,INDIRECT(ADDRESS(Данные!$A36,F$1,1,1,"Данные"),1))</f>
        <v>#VALUE!</v>
      </c>
      <c r="G44" s="175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175" t="e">
        <f ca="1">IF(INDIRECT(ADDRESS(Данные!$A36,J$1,1,1,"Данные"),1)=0,J43,INDIRECT(ADDRESS(Данные!$A36,J$1,1,1,"Данные"),1))</f>
        <v>#VALUE!</v>
      </c>
      <c r="K44" s="175" t="e">
        <f ca="1">IF(INDIRECT(ADDRESS(Данные!$A36,K$1,1,1,"Данные"),1)=0,K43,INDIRECT(ADDRESS(Данные!$A36,K$1,1,1,"Данные"),1))</f>
        <v>#VALUE!</v>
      </c>
      <c r="L44" s="176" t="e">
        <f ca="1">(J44-J43)*L$10 * (3 - Данные!$A36 + Данные!$A35)</f>
        <v>#VALUE!</v>
      </c>
      <c r="M44" s="176" t="e">
        <f ca="1">(K44-K43)*L$10 * (3 - Данные!$A36 + Данные!$A35)</f>
        <v>#VALUE!</v>
      </c>
      <c r="N44" s="175" t="e">
        <f ca="1">IF(INDIRECT(ADDRESS(Данные!$A36,N$1,1,1,"Данные"),1)=0,N43,INDIRECT(ADDRESS(Данные!$A36,N$1,1,1,"Данные"),1))</f>
        <v>#VALUE!</v>
      </c>
      <c r="O44" s="175" t="e">
        <f ca="1">IF(INDIRECT(ADDRESS(Данные!$A36,O$1,1,1,"Данные"),1)=0,O43,INDIRECT(ADDRESS(Данные!$A36,O$1,1,1,"Данные"),1))</f>
        <v>#VALUE!</v>
      </c>
      <c r="P44" s="176" t="e">
        <f ca="1">(N44-N43)*P$10 * (3 - Данные!$A36 + Данные!$A35)</f>
        <v>#VALUE!</v>
      </c>
      <c r="Q44" s="176" t="e">
        <f ca="1">(O44-O43)*P$10 * (3 - Данные!$A36 + Данные!$A35)</f>
        <v>#VALUE!</v>
      </c>
      <c r="R44" s="175" t="e">
        <f ca="1">IF(INDIRECT(ADDRESS(Данные!$A36,R$1,1,1,"Данные"),1)=0,R43,INDIRECT(ADDRESS(Данные!$A36,R$1,1,1,"Данные"),1))</f>
        <v>#VALUE!</v>
      </c>
      <c r="S44" s="175" t="e">
        <f ca="1">IF(INDIRECT(ADDRESS(Данные!$A36,S$1,1,1,"Данные"),1)=0,S43,INDIRECT(ADDRESS(Данные!$A36,S$1,1,1,"Данные"),1))</f>
        <v>#VALUE!</v>
      </c>
      <c r="T44" s="176" t="e">
        <f ca="1">(R44-R43)*T$10 * (3 - Данные!$A36 + Данные!$A35)</f>
        <v>#VALUE!</v>
      </c>
      <c r="U44" s="176" t="e">
        <f ca="1">(S44-S43)*T$10 * (3 - Данные!$A36 + Данные!$A35)</f>
        <v>#VALUE!</v>
      </c>
      <c r="V44" s="175" t="e">
        <f ca="1">IF(INDIRECT(ADDRESS(Данные!$A36,V$1,1,1,"Данные"),1)=0,V43,INDIRECT(ADDRESS(Данные!$A36,V$1,1,1,"Данные"),1))</f>
        <v>#VALUE!</v>
      </c>
      <c r="W44" s="175" t="e">
        <f ca="1">IF(INDIRECT(ADDRESS(Данные!$A36,W$1,1,1,"Данные"),1)=0,W43,INDIRECT(ADDRESS(Данные!$A36,W$1,1,1,"Данные"),1))</f>
        <v>#VALUE!</v>
      </c>
      <c r="X44" s="176" t="e">
        <f ca="1">(V44-V43)*X$10 * (3 - Данные!$A36 + Данные!$A35)</f>
        <v>#VALUE!</v>
      </c>
      <c r="Y44" s="229" t="e">
        <f ca="1">(W44-W43)*X$10 * (3 - Данные!$A36 + Данные!$A35)</f>
        <v>#VALUE!</v>
      </c>
      <c r="Z44" s="145" t="e">
        <f ca="1">INDIRECT(ADDRESS(Данные!$A36,4,1,1,"Данные"), 1)</f>
        <v>#VALUE!</v>
      </c>
      <c r="AA44" s="175" t="e">
        <f ca="1">IF(INDIRECT(ADDRESS(Данные!$A36,AA$1,1,1,"Данные"),1)=0,AA43,INDIRECT(ADDRESS(Данные!$A36,AA$1,1,1,"Данные"),1))</f>
        <v>#VALUE!</v>
      </c>
      <c r="AB44" s="175" t="e">
        <f ca="1">IF(INDIRECT(ADDRESS(Данные!$A36,AB$1,1,1,"Данные"),1)=0,AB43,INDIRECT(ADDRESS(Данные!$A36,AB$1,1,1,"Данные"),1))</f>
        <v>#VALUE!</v>
      </c>
      <c r="AC44" s="176" t="e">
        <f ca="1">(AA44-AA43)*AC$10 * (3 - Данные!$A36 + Данные!$A35)</f>
        <v>#VALUE!</v>
      </c>
      <c r="AD44" s="176" t="e">
        <f ca="1">(AB44-AB43)*AC$10 * (3 - Данные!$A36 + Данные!$A35)</f>
        <v>#VALUE!</v>
      </c>
      <c r="AE44" s="175" t="e">
        <f ca="1">IF(INDIRECT(ADDRESS(Данные!$A36,AE$1,1,1,"Данные"),1)=0,AE43,INDIRECT(ADDRESS(Данные!$A36,AE$1,1,1,"Данные"),1))</f>
        <v>#VALUE!</v>
      </c>
      <c r="AF44" s="175" t="e">
        <f ca="1">IF(INDIRECT(ADDRESS(Данные!$A36,AF$1,1,1,"Данные"),1)=0,AF43,INDIRECT(ADDRESS(Данные!$A36,AF$1,1,1,"Данные"),1))</f>
        <v>#VALUE!</v>
      </c>
      <c r="AG44" s="176" t="e">
        <f ca="1">(AE44-AE43)*AG$10 * (3 - Данные!$A36 + Данные!$A35)</f>
        <v>#VALUE!</v>
      </c>
      <c r="AH44" s="176" t="e">
        <f ca="1">(AF44-AF43)*AG$10 * (3 - Данные!$A36 + Данные!$A35)</f>
        <v>#VALUE!</v>
      </c>
      <c r="AI44" s="146"/>
      <c r="AJ44" s="148"/>
      <c r="AK44" s="176">
        <f>(AI44-AI43)*AK12*2</f>
        <v>0</v>
      </c>
      <c r="AL44" s="176">
        <f>(AJ44-AJ43)*AL12*2</f>
        <v>0</v>
      </c>
      <c r="AM44" s="146"/>
      <c r="AN44" s="147"/>
      <c r="AO44" s="176">
        <f>(AM44-AM43)*AO12*2</f>
        <v>0</v>
      </c>
      <c r="AP44" s="176">
        <f>(AN44-AN43)*AP12*2</f>
        <v>0</v>
      </c>
      <c r="AQ44" s="146"/>
      <c r="AR44" s="148"/>
      <c r="AS44" s="176">
        <f>(AQ44-AQ43)*AS12*2</f>
        <v>0</v>
      </c>
      <c r="AT44" s="229">
        <f>(AR44-AR43)*AT12*2</f>
        <v>0</v>
      </c>
      <c r="AU44" s="145" t="e">
        <f ca="1">INDIRECT(ADDRESS(Данные!$A36,4,1,1,"Данные"), 1)</f>
        <v>#VALUE!</v>
      </c>
      <c r="AV44" s="336" t="e">
        <f ca="1">D44+H44+L44+P44+T44+X44+AC44+AG44+AK44+AO44+AS44</f>
        <v>#VALUE!</v>
      </c>
      <c r="AW44" s="243" t="e">
        <f ca="1">E44+I44+M44+Q44+U44+Y44+AD44+AH44+AL44+AP44++AT44</f>
        <v>#VALUE!</v>
      </c>
    </row>
    <row r="45" spans="1:57" s="144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19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19" t="e">
        <f ca="1">IF(INDIRECT(ADDRESS(Данные!$A37,F$1,1,1,"Данные"),1)=0,F44,INDIRECT(ADDRESS(Данные!$A37,F$1,1,1,"Данные"),1))</f>
        <v>#VALUE!</v>
      </c>
      <c r="G45" s="319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19" t="e">
        <f ca="1">IF(INDIRECT(ADDRESS(Данные!$A37,J$1,1,1,"Данные"),1)=0,J44,INDIRECT(ADDRESS(Данные!$A37,J$1,1,1,"Данные"),1))</f>
        <v>#VALUE!</v>
      </c>
      <c r="K45" s="319" t="e">
        <f ca="1">IF(INDIRECT(ADDRESS(Данные!$A37,K$1,1,1,"Данные"),1)=0,K44,INDIRECT(ADDRESS(Данные!$A37,K$1,1,1,"Данные"),1))</f>
        <v>#VALUE!</v>
      </c>
      <c r="L45" s="291" t="e">
        <f ca="1">(J45-J44)*L$10 * (3 - Данные!$A37 + Данные!$A36)</f>
        <v>#VALUE!</v>
      </c>
      <c r="M45" s="291" t="e">
        <f ca="1">(K45-K44)*L$10 * (3 - Данные!$A37 + Данные!$A36)</f>
        <v>#VALUE!</v>
      </c>
      <c r="N45" s="319" t="e">
        <f ca="1">IF(INDIRECT(ADDRESS(Данные!$A37,N$1,1,1,"Данные"),1)=0,N44,INDIRECT(ADDRESS(Данные!$A37,N$1,1,1,"Данные"),1))</f>
        <v>#VALUE!</v>
      </c>
      <c r="O45" s="319" t="e">
        <f ca="1">IF(INDIRECT(ADDRESS(Данные!$A37,O$1,1,1,"Данные"),1)=0,O44,INDIRECT(ADDRESS(Данные!$A37,O$1,1,1,"Данные"),1))</f>
        <v>#VALUE!</v>
      </c>
      <c r="P45" s="291" t="e">
        <f ca="1">(N45-N44)*P$10 * (3 - Данные!$A37 + Данные!$A36)</f>
        <v>#VALUE!</v>
      </c>
      <c r="Q45" s="291" t="e">
        <f ca="1">(O45-O44)*P$10 * (3 - Данные!$A37 + Данные!$A36)</f>
        <v>#VALUE!</v>
      </c>
      <c r="R45" s="319" t="e">
        <f ca="1">IF(INDIRECT(ADDRESS(Данные!$A37,R$1,1,1,"Данные"),1)=0,R44,INDIRECT(ADDRESS(Данные!$A37,R$1,1,1,"Данные"),1))</f>
        <v>#VALUE!</v>
      </c>
      <c r="S45" s="319" t="e">
        <f ca="1">IF(INDIRECT(ADDRESS(Данные!$A37,S$1,1,1,"Данные"),1)=0,S44,INDIRECT(ADDRESS(Данные!$A37,S$1,1,1,"Данные"),1))</f>
        <v>#VALUE!</v>
      </c>
      <c r="T45" s="291" t="e">
        <f ca="1">(R45-R44)*T$10 * (3 - Данные!$A37 + Данные!$A36)</f>
        <v>#VALUE!</v>
      </c>
      <c r="U45" s="291" t="e">
        <f ca="1">(S45-S44)*T$10 * (3 - Данные!$A37 + Данные!$A36)</f>
        <v>#VALUE!</v>
      </c>
      <c r="V45" s="319" t="e">
        <f ca="1">IF(INDIRECT(ADDRESS(Данные!$A37,V$1,1,1,"Данные"),1)=0,V44,INDIRECT(ADDRESS(Данные!$A37,V$1,1,1,"Данные"),1))</f>
        <v>#VALUE!</v>
      </c>
      <c r="W45" s="319" t="e">
        <f ca="1">IF(INDIRECT(ADDRESS(Данные!$A37,W$1,1,1,"Данные"),1)=0,W44,INDIRECT(ADDRESS(Данные!$A37,W$1,1,1,"Данные"),1))</f>
        <v>#VALUE!</v>
      </c>
      <c r="X45" s="291" t="e">
        <f ca="1">(V45-V44)*X$10 * (3 - Данные!$A37 + Данные!$A36)</f>
        <v>#VALUE!</v>
      </c>
      <c r="Y45" s="343" t="e">
        <f ca="1">(W45-W44)*X$10 * (3 - Данные!$A37 + Данные!$A36)</f>
        <v>#VALUE!</v>
      </c>
      <c r="Z45" s="150" t="e">
        <f ca="1">INDIRECT(ADDRESS(Данные!$A37,4,1,1,"Данные"), 1)</f>
        <v>#VALUE!</v>
      </c>
      <c r="AA45" s="319" t="e">
        <f ca="1">IF(INDIRECT(ADDRESS(Данные!$A37,AA$1,1,1,"Данные"),1)=0,AA44,INDIRECT(ADDRESS(Данные!$A37,AA$1,1,1,"Данные"),1))</f>
        <v>#VALUE!</v>
      </c>
      <c r="AB45" s="319" t="e">
        <f ca="1">IF(INDIRECT(ADDRESS(Данные!$A37,AB$1,1,1,"Данные"),1)=0,AB44,INDIRECT(ADDRESS(Данные!$A37,AB$1,1,1,"Данные"),1))</f>
        <v>#VALUE!</v>
      </c>
      <c r="AC45" s="291" t="e">
        <f ca="1">(AA45-AA44)*AC$10 * (3 - Данные!$A37 + Данные!$A36)</f>
        <v>#VALUE!</v>
      </c>
      <c r="AD45" s="291" t="e">
        <f ca="1">(AB45-AB44)*AC$10 * (3 - Данные!$A37 + Данные!$A36)</f>
        <v>#VALUE!</v>
      </c>
      <c r="AE45" s="319" t="e">
        <f ca="1">IF(INDIRECT(ADDRESS(Данные!$A37,AE$1,1,1,"Данные"),1)=0,AE44,INDIRECT(ADDRESS(Данные!$A37,AE$1,1,1,"Данные"),1))</f>
        <v>#VALUE!</v>
      </c>
      <c r="AF45" s="319" t="e">
        <f ca="1">IF(INDIRECT(ADDRESS(Данные!$A37,AF$1,1,1,"Данные"),1)=0,AF44,INDIRECT(ADDRESS(Данные!$A37,AF$1,1,1,"Данные"),1))</f>
        <v>#VALUE!</v>
      </c>
      <c r="AG45" s="291" t="e">
        <f ca="1">(AE45-AE44)*AG$10 * (3 - Данные!$A37 + Данные!$A36)</f>
        <v>#VALUE!</v>
      </c>
      <c r="AH45" s="291" t="e">
        <f ca="1">(AF45-AF44)*AG$10 * (3 - Данные!$A37 + Данные!$A36)</f>
        <v>#VALUE!</v>
      </c>
      <c r="AI45" s="342"/>
      <c r="AJ45" s="151"/>
      <c r="AK45" s="291">
        <f>(AI45-AI44)*AK12*2</f>
        <v>0</v>
      </c>
      <c r="AL45" s="291">
        <f>(AJ45-AJ44)*AL12*2</f>
        <v>0</v>
      </c>
      <c r="AM45" s="342"/>
      <c r="AN45" s="152"/>
      <c r="AO45" s="291">
        <f>(AM45-AM44)*AO12*2</f>
        <v>0</v>
      </c>
      <c r="AP45" s="291">
        <f>(AN45-AN44)*AP12*2</f>
        <v>0</v>
      </c>
      <c r="AQ45" s="342"/>
      <c r="AR45" s="151"/>
      <c r="AS45" s="291">
        <f>(AQ45-AQ44)*AS12*2</f>
        <v>0</v>
      </c>
      <c r="AT45" s="343">
        <f>(AR45-AR44)*AT12*2</f>
        <v>0</v>
      </c>
      <c r="AU45" s="150" t="e">
        <f ca="1">INDIRECT(ADDRESS(Данные!$A37,4,1,1,"Данные"), 1)</f>
        <v>#VALUE!</v>
      </c>
      <c r="AV45" s="345" t="e">
        <f ca="1">D45+H45+L45+P45+T45+X45+AC45+AG45+AK45+AO45+AS45</f>
        <v>#VALUE!</v>
      </c>
      <c r="AW45" s="346" t="e">
        <f ca="1">E45+I45+M45+Q45+U45+Y45+AD45+AH45+AL45+AP45++AT45</f>
        <v>#VALUE!</v>
      </c>
    </row>
    <row r="46" spans="1:57" s="144" customFormat="1" x14ac:dyDescent="0.2">
      <c r="D46" s="144" t="s">
        <v>2</v>
      </c>
      <c r="E46" s="144" t="s">
        <v>2</v>
      </c>
      <c r="S46" s="144" t="s">
        <v>2</v>
      </c>
    </row>
    <row r="47" spans="1:57" s="230" customFormat="1" ht="15" customHeight="1" x14ac:dyDescent="0.2">
      <c r="A47" s="144"/>
      <c r="B47" s="144"/>
      <c r="C47" s="184" t="s">
        <v>27</v>
      </c>
      <c r="D47" s="153">
        <f ca="1">( B43-B15)*D10</f>
        <v>0.19999966025352478</v>
      </c>
      <c r="E47" s="153">
        <f ca="1">( C43-C15)*D10</f>
        <v>0</v>
      </c>
      <c r="F47" s="144"/>
      <c r="G47" s="184" t="s">
        <v>27</v>
      </c>
      <c r="H47" s="153">
        <f ca="1">( F43-F15)*H10</f>
        <v>5281.8000018596649</v>
      </c>
      <c r="I47" s="153">
        <f ca="1">( G43-G15)*H10</f>
        <v>4432.7999912202358</v>
      </c>
      <c r="J47" s="144"/>
      <c r="K47" s="184" t="s">
        <v>27</v>
      </c>
      <c r="L47" s="153">
        <f ca="1">( J43-J15)*L10</f>
        <v>4099.8999923467636</v>
      </c>
      <c r="M47" s="153">
        <f ca="1">( K43-K15)*L10</f>
        <v>827.8999999165535</v>
      </c>
      <c r="N47" s="144"/>
      <c r="O47" s="184" t="s">
        <v>27</v>
      </c>
      <c r="P47" s="153">
        <f ca="1">( N43-N15)*P10</f>
        <v>4469.2500047385693</v>
      </c>
      <c r="Q47" s="153">
        <f ca="1">( O43-O15)*P10</f>
        <v>1192.500002682209</v>
      </c>
      <c r="R47" s="144"/>
      <c r="S47" s="184" t="s">
        <v>27</v>
      </c>
      <c r="T47" s="153">
        <f ca="1">( R43-R15)*T10</f>
        <v>21003.399968147278</v>
      </c>
      <c r="U47" s="153">
        <f ca="1">( S43-S15)*T10</f>
        <v>2908.8000059127808</v>
      </c>
      <c r="V47" s="144"/>
      <c r="W47" s="184" t="s">
        <v>27</v>
      </c>
      <c r="X47" s="153">
        <f ca="1">( V43-V15)*X10</f>
        <v>6153.6000000196509</v>
      </c>
      <c r="Y47" s="153">
        <f ca="1">( W43-W15)*X10</f>
        <v>324.00000000052387</v>
      </c>
      <c r="Z47" s="144" t="s">
        <v>2</v>
      </c>
      <c r="AA47" s="144"/>
      <c r="AB47" s="184" t="s">
        <v>27</v>
      </c>
      <c r="AC47" s="153">
        <f ca="1">( AA43-AA15)*AC10</f>
        <v>8584.5999997109175</v>
      </c>
      <c r="AD47" s="153">
        <f ca="1">( AB43-AB15)*AC10</f>
        <v>3865.6000001356006</v>
      </c>
      <c r="AE47" s="144"/>
      <c r="AF47" s="184" t="s">
        <v>27</v>
      </c>
      <c r="AG47" s="153">
        <f ca="1">( AE43-AE15)*AG10</f>
        <v>5242.2000020742416</v>
      </c>
      <c r="AH47" s="153">
        <f ca="1">( AF43-AF15)*AG10</f>
        <v>610.49999669194221</v>
      </c>
      <c r="AI47" s="144"/>
      <c r="AJ47" s="184" t="s">
        <v>27</v>
      </c>
      <c r="AK47" s="153">
        <f>( AI43-AI15)*AK10</f>
        <v>0</v>
      </c>
      <c r="AL47" s="153">
        <f>( AJ43-AJ15)*AK10</f>
        <v>0</v>
      </c>
      <c r="AM47" s="144"/>
      <c r="AN47" s="184" t="s">
        <v>27</v>
      </c>
      <c r="AO47" s="153">
        <f>( AM43-AM15)*AO10</f>
        <v>0</v>
      </c>
      <c r="AP47" s="153">
        <f>( AN43-AN15)*AO10</f>
        <v>0</v>
      </c>
      <c r="AQ47" s="144"/>
      <c r="AR47" s="184" t="s">
        <v>27</v>
      </c>
      <c r="AS47" s="153">
        <f>( AQ43-AQ15)*AS10</f>
        <v>0</v>
      </c>
      <c r="AT47" s="153">
        <f>( AR43-AR15)*AS10</f>
        <v>0</v>
      </c>
      <c r="AU47" s="144"/>
      <c r="AV47" s="153">
        <f ca="1">D47+H47+L47+P47+T47+X47+AC47+AG47+AK47+AO47+AS47</f>
        <v>54834.949968557339</v>
      </c>
      <c r="AW47" s="153">
        <f ca="1">E47+I47+M47+Q47+U47+Y47+AD47+AH47+AL47+AP47++AT47</f>
        <v>14162.099996559846</v>
      </c>
      <c r="AX47" s="144"/>
      <c r="AY47" s="144"/>
      <c r="AZ47" s="144"/>
      <c r="BA47" s="144"/>
      <c r="BB47" s="144"/>
      <c r="BC47" s="144"/>
      <c r="BD47" s="144"/>
      <c r="BE47" s="144"/>
    </row>
    <row r="48" spans="1:57" s="144" customFormat="1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230"/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/>
      <c r="X48" s="230" t="s">
        <v>29</v>
      </c>
      <c r="Y48" s="230" t="s">
        <v>28</v>
      </c>
      <c r="Z48" s="230"/>
      <c r="AA48" s="230"/>
      <c r="AB48" s="230"/>
      <c r="AC48" s="230" t="s">
        <v>29</v>
      </c>
      <c r="AD48" s="230" t="s">
        <v>28</v>
      </c>
      <c r="AE48" s="230"/>
      <c r="AF48" s="230"/>
      <c r="AG48" s="230" t="s">
        <v>29</v>
      </c>
      <c r="AH48" s="230" t="s">
        <v>28</v>
      </c>
      <c r="AI48" s="230"/>
      <c r="AJ48" s="230"/>
      <c r="AK48" s="230" t="s">
        <v>29</v>
      </c>
      <c r="AL48" s="230" t="s">
        <v>28</v>
      </c>
      <c r="AM48" s="230"/>
      <c r="AN48" s="230"/>
      <c r="AO48" s="230" t="s">
        <v>29</v>
      </c>
      <c r="AP48" s="230" t="s">
        <v>28</v>
      </c>
      <c r="AQ48" s="230"/>
      <c r="AR48" s="230"/>
      <c r="AS48" s="230" t="s">
        <v>29</v>
      </c>
      <c r="AT48" s="230" t="s">
        <v>28</v>
      </c>
      <c r="AU48" s="230"/>
      <c r="AV48" s="230" t="s">
        <v>29</v>
      </c>
      <c r="AW48" s="230" t="s">
        <v>28</v>
      </c>
    </row>
    <row r="49" spans="1:55" s="144" customFormat="1" x14ac:dyDescent="0.2"/>
    <row r="50" spans="1:55" s="144" customFormat="1" x14ac:dyDescent="0.2">
      <c r="B50" s="184" t="s">
        <v>56</v>
      </c>
      <c r="C50" s="184"/>
      <c r="D50" s="184"/>
      <c r="E50" s="184"/>
      <c r="G50" s="153"/>
      <c r="H50" s="153"/>
      <c r="I50" s="153"/>
      <c r="J50" s="153" t="s">
        <v>2</v>
      </c>
      <c r="K50" s="153" t="s">
        <v>74</v>
      </c>
      <c r="N50" s="184" t="s">
        <v>2</v>
      </c>
      <c r="O50" s="184" t="s">
        <v>62</v>
      </c>
      <c r="R50" s="153"/>
      <c r="S50" s="153"/>
      <c r="T50" s="153" t="s">
        <v>67</v>
      </c>
      <c r="U50" s="153"/>
      <c r="AA50" s="184"/>
      <c r="AB50" s="184"/>
      <c r="AC50" s="184"/>
      <c r="AD50" s="184"/>
      <c r="AF50" s="153"/>
      <c r="AG50" s="153"/>
      <c r="AH50" s="153"/>
      <c r="AI50" s="153"/>
      <c r="AJ50" s="153"/>
      <c r="AM50" s="184"/>
      <c r="AN50" s="184"/>
      <c r="AQ50" s="153"/>
      <c r="AR50" s="153"/>
      <c r="AS50" s="153"/>
      <c r="AT50" s="153"/>
    </row>
    <row r="51" spans="1:55" s="144" customFormat="1" x14ac:dyDescent="0.2">
      <c r="H51" s="144" t="s">
        <v>31</v>
      </c>
      <c r="S51" s="144" t="s">
        <v>32</v>
      </c>
    </row>
    <row r="52" spans="1:55" s="144" customFormat="1" x14ac:dyDescent="0.2"/>
    <row r="53" spans="1:55" s="144" customFormat="1" x14ac:dyDescent="0.2"/>
    <row r="54" spans="1:55" s="144" customFormat="1" x14ac:dyDescent="0.2"/>
    <row r="55" spans="1:55" s="144" customFormat="1" x14ac:dyDescent="0.2"/>
    <row r="56" spans="1:55" s="144" customFormat="1" x14ac:dyDescent="0.2"/>
    <row r="57" spans="1:55" s="144" customFormat="1" x14ac:dyDescent="0.2"/>
    <row r="58" spans="1:55" s="144" customFormat="1" x14ac:dyDescent="0.2">
      <c r="L58" s="259"/>
      <c r="M58" s="259"/>
      <c r="X58" s="259" t="s">
        <v>59</v>
      </c>
      <c r="Y58" s="259"/>
      <c r="AK58" s="259"/>
      <c r="AL58" s="259"/>
      <c r="AW58" s="268" t="s">
        <v>61</v>
      </c>
      <c r="AX58" s="193"/>
      <c r="AY58" s="193"/>
      <c r="AZ58" s="193"/>
      <c r="BA58" s="193"/>
      <c r="BB58" s="193"/>
      <c r="BC58" s="193"/>
    </row>
    <row r="59" spans="1:55" s="144" customFormat="1" x14ac:dyDescent="0.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</row>
    <row r="60" spans="1:55" s="144" customFormat="1" x14ac:dyDescent="0.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</row>
    <row r="61" spans="1:55" s="144" customFormat="1" ht="15.75" x14ac:dyDescent="0.25">
      <c r="A61" s="260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</row>
    <row r="62" spans="1:55" s="144" customFormat="1" ht="18.75" x14ac:dyDescent="0.3">
      <c r="A62" s="194"/>
      <c r="B62" s="194"/>
      <c r="C62" s="194"/>
      <c r="D62" s="194"/>
      <c r="E62" s="194"/>
      <c r="F62" s="193"/>
      <c r="G62" s="261"/>
      <c r="H62" s="193"/>
      <c r="I62" s="194"/>
      <c r="J62" s="193"/>
      <c r="K62" s="262"/>
      <c r="L62" s="263"/>
      <c r="M62" s="264"/>
      <c r="N62" s="264"/>
      <c r="O62" s="193"/>
      <c r="P62" s="193"/>
      <c r="Q62" s="193"/>
      <c r="R62" s="194"/>
      <c r="S62" s="265"/>
      <c r="T62" s="193"/>
      <c r="U62" s="193"/>
      <c r="V62" s="193"/>
      <c r="W62" s="193"/>
      <c r="X62" s="193"/>
      <c r="Y62" s="193"/>
      <c r="Z62" s="194"/>
      <c r="AA62" s="194"/>
      <c r="AB62" s="194"/>
      <c r="AC62" s="194"/>
      <c r="AD62" s="194"/>
      <c r="AE62" s="193"/>
      <c r="AF62" s="261"/>
      <c r="AG62" s="193"/>
      <c r="AH62" s="194"/>
      <c r="AI62" s="193"/>
      <c r="AJ62" s="262"/>
      <c r="AK62" s="263"/>
      <c r="AL62" s="264"/>
      <c r="AM62" s="264"/>
      <c r="AN62" s="193"/>
      <c r="AO62" s="193"/>
      <c r="AP62" s="193"/>
      <c r="AQ62" s="194"/>
      <c r="AR62" s="265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</row>
    <row r="63" spans="1:55" s="144" customFormat="1" x14ac:dyDescent="0.2">
      <c r="A63" s="193"/>
      <c r="B63" s="193"/>
      <c r="C63" s="193"/>
      <c r="D63" s="193"/>
      <c r="E63" s="193"/>
      <c r="F63" s="380"/>
      <c r="G63" s="380"/>
      <c r="H63" s="380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266"/>
      <c r="V63" s="193"/>
      <c r="W63" s="193"/>
      <c r="X63" s="193"/>
      <c r="Y63" s="193"/>
      <c r="Z63" s="193"/>
      <c r="AA63" s="193"/>
      <c r="AB63" s="193"/>
      <c r="AC63" s="193"/>
      <c r="AD63" s="193"/>
      <c r="AE63" s="380"/>
      <c r="AF63" s="380"/>
      <c r="AG63" s="380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266"/>
      <c r="AU63" s="193"/>
      <c r="AV63" s="193"/>
      <c r="AW63" s="193"/>
      <c r="AX63" s="193"/>
      <c r="AY63" s="193"/>
      <c r="AZ63" s="193"/>
      <c r="BA63" s="193"/>
      <c r="BB63" s="193"/>
      <c r="BC63" s="193"/>
    </row>
    <row r="64" spans="1:55" s="144" customFormat="1" ht="19.5" x14ac:dyDescent="0.35">
      <c r="A64" s="193"/>
      <c r="B64" s="193"/>
      <c r="C64" s="267"/>
      <c r="D64" s="193"/>
      <c r="E64" s="193"/>
      <c r="F64" s="193"/>
      <c r="G64" s="193"/>
      <c r="H64" s="193"/>
      <c r="I64" s="193"/>
      <c r="J64" s="193"/>
      <c r="K64" s="194"/>
      <c r="L64" s="193"/>
      <c r="M64" s="193"/>
      <c r="N64" s="193"/>
      <c r="O64" s="261"/>
      <c r="P64" s="193"/>
      <c r="Q64" s="194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267"/>
      <c r="AC64" s="193"/>
      <c r="AD64" s="193"/>
      <c r="AE64" s="193"/>
      <c r="AF64" s="193"/>
      <c r="AG64" s="193"/>
      <c r="AH64" s="193"/>
      <c r="AI64" s="193"/>
      <c r="AJ64" s="194"/>
      <c r="AK64" s="193"/>
      <c r="AL64" s="193"/>
      <c r="AM64" s="193"/>
      <c r="AN64" s="261"/>
      <c r="AO64" s="193"/>
      <c r="AP64" s="194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</row>
    <row r="65" spans="1:55" s="144" customFormat="1" x14ac:dyDescent="0.2">
      <c r="A65" s="193"/>
      <c r="B65" s="266"/>
      <c r="C65" s="193"/>
      <c r="D65" s="193"/>
      <c r="E65" s="193"/>
      <c r="F65" s="193"/>
      <c r="G65" s="193"/>
      <c r="H65" s="193"/>
      <c r="I65" s="193"/>
      <c r="J65" s="193"/>
      <c r="K65" s="194"/>
      <c r="L65" s="194"/>
      <c r="M65" s="193"/>
      <c r="N65" s="193"/>
      <c r="O65" s="194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266"/>
      <c r="AB65" s="193"/>
      <c r="AC65" s="193"/>
      <c r="AD65" s="193"/>
      <c r="AE65" s="193"/>
      <c r="AF65" s="193"/>
      <c r="AG65" s="193"/>
      <c r="AH65" s="193"/>
      <c r="AI65" s="193"/>
      <c r="AJ65" s="194"/>
      <c r="AK65" s="194"/>
      <c r="AL65" s="193"/>
      <c r="AM65" s="193"/>
      <c r="AN65" s="194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</row>
    <row r="66" spans="1:55" s="144" customFormat="1" ht="15" customHeight="1" x14ac:dyDescent="0.2">
      <c r="A66" s="168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68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68"/>
      <c r="AV66" s="193"/>
      <c r="AW66" s="193"/>
      <c r="AX66" s="193"/>
      <c r="AY66" s="193"/>
      <c r="AZ66" s="193"/>
      <c r="BA66" s="193"/>
      <c r="BB66" s="193"/>
      <c r="BC66" s="193"/>
    </row>
    <row r="67" spans="1:55" s="144" customFormat="1" x14ac:dyDescent="0.2">
      <c r="A67" s="168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68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68"/>
      <c r="AV67" s="193"/>
      <c r="AW67" s="193"/>
      <c r="AX67" s="193"/>
      <c r="AY67" s="193"/>
      <c r="AZ67" s="193"/>
      <c r="BA67" s="193"/>
      <c r="BB67" s="193"/>
      <c r="BC67" s="193"/>
    </row>
    <row r="68" spans="1:55" s="144" customFormat="1" x14ac:dyDescent="0.2">
      <c r="A68" s="168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68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68"/>
      <c r="AV68" s="193"/>
      <c r="AW68" s="193"/>
      <c r="AX68" s="193"/>
      <c r="AY68" s="193"/>
      <c r="AZ68" s="193"/>
      <c r="BA68" s="193"/>
      <c r="BB68" s="193"/>
      <c r="BC68" s="193"/>
    </row>
    <row r="69" spans="1:55" s="144" customFormat="1" x14ac:dyDescent="0.2">
      <c r="A69" s="168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68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68"/>
      <c r="AV69" s="193"/>
      <c r="AW69" s="193"/>
      <c r="AX69" s="193"/>
      <c r="AY69" s="193"/>
      <c r="AZ69" s="193"/>
      <c r="BA69" s="193"/>
      <c r="BB69" s="193"/>
      <c r="BC69" s="193"/>
    </row>
    <row r="70" spans="1:55" x14ac:dyDescent="0.2">
      <c r="A70" s="165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165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165"/>
      <c r="AV70" s="94"/>
      <c r="AW70" s="94"/>
      <c r="AX70" s="94"/>
      <c r="AY70" s="94"/>
      <c r="AZ70" s="94"/>
      <c r="BA70" s="94"/>
      <c r="BB70" s="94"/>
      <c r="BC70" s="94"/>
    </row>
    <row r="71" spans="1:55" x14ac:dyDescent="0.2">
      <c r="A71" s="165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165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165"/>
      <c r="AV71" s="94"/>
      <c r="AW71" s="94"/>
      <c r="AX71" s="94"/>
      <c r="AY71" s="94"/>
      <c r="AZ71" s="94"/>
      <c r="BA71" s="94"/>
      <c r="BB71" s="94"/>
      <c r="BC71" s="94"/>
    </row>
    <row r="72" spans="1:55" x14ac:dyDescent="0.2">
      <c r="A72" s="165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65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165"/>
      <c r="AV72" s="94"/>
      <c r="AW72" s="94"/>
      <c r="AX72" s="94"/>
      <c r="AY72" s="94"/>
      <c r="AZ72" s="94"/>
      <c r="BA72" s="94"/>
      <c r="BB72" s="94"/>
      <c r="BC72" s="94"/>
    </row>
    <row r="73" spans="1:55" x14ac:dyDescent="0.2">
      <c r="A73" s="16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5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5"/>
      <c r="AV73" s="166"/>
      <c r="AW73" s="166"/>
      <c r="AX73" s="94"/>
      <c r="AY73" s="94"/>
      <c r="AZ73" s="94"/>
      <c r="BA73" s="94"/>
      <c r="BB73" s="94"/>
      <c r="BC73" s="94"/>
    </row>
    <row r="74" spans="1:55" x14ac:dyDescent="0.2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5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5"/>
      <c r="AV74" s="166"/>
      <c r="AW74" s="166"/>
      <c r="AX74" s="94"/>
      <c r="AY74" s="94"/>
      <c r="AZ74" s="94"/>
      <c r="BA74" s="94"/>
      <c r="BB74" s="94"/>
      <c r="BC74" s="94"/>
    </row>
    <row r="75" spans="1:55" x14ac:dyDescent="0.2">
      <c r="A75" s="169"/>
      <c r="B75" s="249"/>
      <c r="C75" s="172"/>
      <c r="D75" s="94"/>
      <c r="E75" s="94"/>
      <c r="F75" s="241"/>
      <c r="G75" s="241"/>
      <c r="H75" s="94"/>
      <c r="I75" s="94"/>
      <c r="J75" s="241"/>
      <c r="K75" s="241"/>
      <c r="L75" s="94"/>
      <c r="M75" s="94"/>
      <c r="N75" s="241"/>
      <c r="O75" s="241"/>
      <c r="P75" s="94"/>
      <c r="Q75" s="94"/>
      <c r="R75" s="241"/>
      <c r="S75" s="172"/>
      <c r="T75" s="94"/>
      <c r="U75" s="94"/>
      <c r="V75" s="241"/>
      <c r="W75" s="241"/>
      <c r="X75" s="94"/>
      <c r="Y75" s="94"/>
      <c r="Z75" s="169"/>
      <c r="AA75" s="241"/>
      <c r="AB75" s="241"/>
      <c r="AC75" s="94"/>
      <c r="AD75" s="94"/>
      <c r="AE75" s="241"/>
      <c r="AF75" s="241"/>
      <c r="AG75" s="94"/>
      <c r="AH75" s="94"/>
      <c r="AI75" s="172"/>
      <c r="AJ75" s="172"/>
      <c r="AK75" s="94"/>
      <c r="AL75" s="94"/>
      <c r="AM75" s="172"/>
      <c r="AN75" s="94"/>
      <c r="AO75" s="94"/>
      <c r="AP75" s="94"/>
      <c r="AQ75" s="172"/>
      <c r="AR75" s="172"/>
      <c r="AS75" s="94"/>
      <c r="AT75" s="94"/>
      <c r="AU75" s="169"/>
      <c r="AV75" s="94"/>
      <c r="AW75" s="94"/>
      <c r="AX75" s="94"/>
      <c r="AY75" s="94"/>
      <c r="AZ75" s="94"/>
      <c r="BA75" s="94"/>
      <c r="BB75" s="94"/>
      <c r="BC75" s="94"/>
    </row>
    <row r="76" spans="1:55" x14ac:dyDescent="0.2">
      <c r="A76" s="166"/>
      <c r="B76" s="249"/>
      <c r="C76" s="172"/>
      <c r="D76" s="94"/>
      <c r="E76" s="94"/>
      <c r="F76" s="241"/>
      <c r="G76" s="241"/>
      <c r="H76" s="94"/>
      <c r="I76" s="94"/>
      <c r="J76" s="241"/>
      <c r="K76" s="241"/>
      <c r="L76" s="94"/>
      <c r="M76" s="94"/>
      <c r="N76" s="241"/>
      <c r="O76" s="241"/>
      <c r="P76" s="94"/>
      <c r="Q76" s="94"/>
      <c r="R76" s="241"/>
      <c r="S76" s="172"/>
      <c r="T76" s="94"/>
      <c r="U76" s="94"/>
      <c r="V76" s="241"/>
      <c r="W76" s="241"/>
      <c r="X76" s="94"/>
      <c r="Y76" s="94"/>
      <c r="Z76" s="166"/>
      <c r="AA76" s="241"/>
      <c r="AB76" s="241"/>
      <c r="AC76" s="94"/>
      <c r="AD76" s="94"/>
      <c r="AE76" s="241"/>
      <c r="AF76" s="241"/>
      <c r="AG76" s="94"/>
      <c r="AH76" s="94"/>
      <c r="AI76" s="172"/>
      <c r="AJ76" s="172"/>
      <c r="AK76" s="94"/>
      <c r="AL76" s="94"/>
      <c r="AM76" s="172"/>
      <c r="AN76" s="94"/>
      <c r="AO76" s="94"/>
      <c r="AP76" s="94"/>
      <c r="AQ76" s="172"/>
      <c r="AR76" s="172"/>
      <c r="AS76" s="94"/>
      <c r="AT76" s="94"/>
      <c r="AU76" s="166"/>
      <c r="AV76" s="94"/>
      <c r="AW76" s="94"/>
      <c r="AX76" s="94"/>
      <c r="AY76" s="94"/>
      <c r="AZ76" s="94"/>
      <c r="BA76" s="94"/>
      <c r="BB76" s="94"/>
      <c r="BC76" s="94"/>
    </row>
    <row r="77" spans="1:55" x14ac:dyDescent="0.2">
      <c r="A77" s="166"/>
      <c r="B77" s="249"/>
      <c r="C77" s="172"/>
      <c r="D77" s="94"/>
      <c r="E77" s="94"/>
      <c r="F77" s="241"/>
      <c r="G77" s="241"/>
      <c r="H77" s="94"/>
      <c r="I77" s="94"/>
      <c r="J77" s="241"/>
      <c r="K77" s="241"/>
      <c r="L77" s="94"/>
      <c r="M77" s="94"/>
      <c r="N77" s="241"/>
      <c r="O77" s="241"/>
      <c r="P77" s="94"/>
      <c r="Q77" s="94"/>
      <c r="R77" s="241"/>
      <c r="S77" s="172"/>
      <c r="T77" s="94"/>
      <c r="U77" s="94"/>
      <c r="V77" s="241"/>
      <c r="W77" s="241"/>
      <c r="X77" s="94"/>
      <c r="Y77" s="94"/>
      <c r="Z77" s="166"/>
      <c r="AA77" s="241"/>
      <c r="AB77" s="241"/>
      <c r="AC77" s="94"/>
      <c r="AD77" s="94"/>
      <c r="AE77" s="241"/>
      <c r="AF77" s="241"/>
      <c r="AG77" s="94"/>
      <c r="AH77" s="94"/>
      <c r="AI77" s="172"/>
      <c r="AJ77" s="172"/>
      <c r="AK77" s="94"/>
      <c r="AL77" s="94"/>
      <c r="AM77" s="172"/>
      <c r="AN77" s="94"/>
      <c r="AO77" s="94"/>
      <c r="AP77" s="94"/>
      <c r="AQ77" s="172"/>
      <c r="AR77" s="172"/>
      <c r="AS77" s="94"/>
      <c r="AT77" s="94"/>
      <c r="AU77" s="166"/>
      <c r="AV77" s="94"/>
      <c r="AW77" s="94"/>
      <c r="AX77" s="94"/>
      <c r="AY77" s="94"/>
      <c r="AZ77" s="94"/>
      <c r="BA77" s="94"/>
      <c r="BB77" s="94"/>
      <c r="BC77" s="94"/>
    </row>
    <row r="78" spans="1:55" x14ac:dyDescent="0.2">
      <c r="A78" s="166"/>
      <c r="B78" s="249"/>
      <c r="C78" s="172"/>
      <c r="D78" s="94"/>
      <c r="E78" s="94"/>
      <c r="F78" s="241"/>
      <c r="G78" s="241"/>
      <c r="H78" s="94"/>
      <c r="I78" s="94"/>
      <c r="J78" s="241"/>
      <c r="K78" s="241"/>
      <c r="L78" s="94"/>
      <c r="M78" s="94"/>
      <c r="N78" s="241"/>
      <c r="O78" s="241"/>
      <c r="P78" s="94"/>
      <c r="Q78" s="94"/>
      <c r="R78" s="241"/>
      <c r="S78" s="172"/>
      <c r="T78" s="94"/>
      <c r="U78" s="94"/>
      <c r="V78" s="241"/>
      <c r="W78" s="241"/>
      <c r="X78" s="94"/>
      <c r="Y78" s="94"/>
      <c r="Z78" s="166"/>
      <c r="AA78" s="241"/>
      <c r="AB78" s="241"/>
      <c r="AC78" s="94"/>
      <c r="AD78" s="94"/>
      <c r="AE78" s="241"/>
      <c r="AF78" s="241"/>
      <c r="AG78" s="94"/>
      <c r="AH78" s="94"/>
      <c r="AI78" s="172"/>
      <c r="AJ78" s="172"/>
      <c r="AK78" s="94"/>
      <c r="AL78" s="94"/>
      <c r="AM78" s="172"/>
      <c r="AN78" s="94"/>
      <c r="AO78" s="94"/>
      <c r="AP78" s="94"/>
      <c r="AQ78" s="172"/>
      <c r="AR78" s="172"/>
      <c r="AS78" s="94"/>
      <c r="AT78" s="94"/>
      <c r="AU78" s="166"/>
      <c r="AV78" s="94"/>
      <c r="AW78" s="94"/>
      <c r="AX78" s="94"/>
      <c r="AY78" s="94"/>
      <c r="AZ78" s="94"/>
      <c r="BA78" s="94"/>
      <c r="BB78" s="94"/>
      <c r="BC78" s="94"/>
    </row>
    <row r="79" spans="1:55" x14ac:dyDescent="0.2">
      <c r="A79" s="166"/>
      <c r="B79" s="249"/>
      <c r="C79" s="172"/>
      <c r="D79" s="94"/>
      <c r="E79" s="94"/>
      <c r="F79" s="241"/>
      <c r="G79" s="241"/>
      <c r="H79" s="94"/>
      <c r="I79" s="94"/>
      <c r="J79" s="241"/>
      <c r="K79" s="241"/>
      <c r="L79" s="94"/>
      <c r="M79" s="94"/>
      <c r="N79" s="241"/>
      <c r="O79" s="241"/>
      <c r="P79" s="94"/>
      <c r="Q79" s="94"/>
      <c r="R79" s="241"/>
      <c r="S79" s="172"/>
      <c r="T79" s="94"/>
      <c r="U79" s="94"/>
      <c r="V79" s="241"/>
      <c r="W79" s="241"/>
      <c r="X79" s="94"/>
      <c r="Y79" s="94"/>
      <c r="Z79" s="166"/>
      <c r="AA79" s="241"/>
      <c r="AB79" s="241"/>
      <c r="AC79" s="94"/>
      <c r="AD79" s="94"/>
      <c r="AE79" s="241"/>
      <c r="AF79" s="241"/>
      <c r="AG79" s="94"/>
      <c r="AH79" s="94"/>
      <c r="AI79" s="172"/>
      <c r="AJ79" s="172"/>
      <c r="AK79" s="94"/>
      <c r="AL79" s="94"/>
      <c r="AM79" s="172"/>
      <c r="AN79" s="94"/>
      <c r="AO79" s="94"/>
      <c r="AP79" s="94"/>
      <c r="AQ79" s="172"/>
      <c r="AR79" s="172"/>
      <c r="AS79" s="94"/>
      <c r="AT79" s="94"/>
      <c r="AU79" s="166"/>
      <c r="AV79" s="94"/>
      <c r="AW79" s="94"/>
      <c r="AX79" s="94"/>
      <c r="AY79" s="94"/>
      <c r="AZ79" s="94"/>
      <c r="BA79" s="94"/>
      <c r="BB79" s="94"/>
      <c r="BC79" s="94"/>
    </row>
    <row r="80" spans="1:55" x14ac:dyDescent="0.2">
      <c r="A80" s="166"/>
      <c r="B80" s="249"/>
      <c r="C80" s="172"/>
      <c r="D80" s="94"/>
      <c r="E80" s="94"/>
      <c r="F80" s="241"/>
      <c r="G80" s="241"/>
      <c r="H80" s="94"/>
      <c r="I80" s="94"/>
      <c r="J80" s="241"/>
      <c r="K80" s="241"/>
      <c r="L80" s="94"/>
      <c r="M80" s="94"/>
      <c r="N80" s="241"/>
      <c r="O80" s="241"/>
      <c r="P80" s="94"/>
      <c r="Q80" s="94"/>
      <c r="R80" s="241"/>
      <c r="S80" s="172"/>
      <c r="T80" s="94"/>
      <c r="U80" s="94"/>
      <c r="V80" s="241"/>
      <c r="W80" s="241"/>
      <c r="X80" s="94"/>
      <c r="Y80" s="94"/>
      <c r="Z80" s="166"/>
      <c r="AA80" s="241"/>
      <c r="AB80" s="241"/>
      <c r="AC80" s="94"/>
      <c r="AD80" s="94"/>
      <c r="AE80" s="241"/>
      <c r="AF80" s="241"/>
      <c r="AG80" s="94"/>
      <c r="AH80" s="94"/>
      <c r="AI80" s="172"/>
      <c r="AJ80" s="172"/>
      <c r="AK80" s="94"/>
      <c r="AL80" s="94"/>
      <c r="AM80" s="172"/>
      <c r="AN80" s="94"/>
      <c r="AO80" s="94"/>
      <c r="AP80" s="94"/>
      <c r="AQ80" s="172"/>
      <c r="AR80" s="172"/>
      <c r="AS80" s="94"/>
      <c r="AT80" s="94"/>
      <c r="AU80" s="166"/>
      <c r="AV80" s="94"/>
      <c r="AW80" s="94"/>
      <c r="AX80" s="94"/>
      <c r="AY80" s="94"/>
      <c r="AZ80" s="94"/>
      <c r="BA80" s="94"/>
      <c r="BB80" s="94"/>
      <c r="BC80" s="94"/>
    </row>
    <row r="81" spans="1:55" x14ac:dyDescent="0.2">
      <c r="A81" s="166"/>
      <c r="B81" s="249"/>
      <c r="C81" s="172"/>
      <c r="D81" s="94"/>
      <c r="E81" s="94"/>
      <c r="F81" s="241"/>
      <c r="G81" s="241"/>
      <c r="H81" s="94"/>
      <c r="I81" s="94"/>
      <c r="J81" s="241"/>
      <c r="K81" s="241"/>
      <c r="L81" s="94"/>
      <c r="M81" s="94"/>
      <c r="N81" s="241"/>
      <c r="O81" s="241"/>
      <c r="P81" s="94"/>
      <c r="Q81" s="94"/>
      <c r="R81" s="241"/>
      <c r="S81" s="172"/>
      <c r="T81" s="94"/>
      <c r="U81" s="94"/>
      <c r="V81" s="241"/>
      <c r="W81" s="241"/>
      <c r="X81" s="94"/>
      <c r="Y81" s="94"/>
      <c r="Z81" s="166"/>
      <c r="AA81" s="241"/>
      <c r="AB81" s="241"/>
      <c r="AC81" s="94"/>
      <c r="AD81" s="94"/>
      <c r="AE81" s="241"/>
      <c r="AF81" s="241"/>
      <c r="AG81" s="94"/>
      <c r="AH81" s="94"/>
      <c r="AI81" s="172"/>
      <c r="AJ81" s="172"/>
      <c r="AK81" s="94"/>
      <c r="AL81" s="94"/>
      <c r="AM81" s="172"/>
      <c r="AN81" s="94"/>
      <c r="AO81" s="94"/>
      <c r="AP81" s="94"/>
      <c r="AQ81" s="172"/>
      <c r="AR81" s="172"/>
      <c r="AS81" s="94"/>
      <c r="AT81" s="94"/>
      <c r="AU81" s="166"/>
      <c r="AV81" s="94"/>
      <c r="AW81" s="94"/>
      <c r="AX81" s="94"/>
      <c r="AY81" s="94"/>
      <c r="AZ81" s="94"/>
      <c r="BA81" s="94"/>
      <c r="BB81" s="94"/>
      <c r="BC81" s="94"/>
    </row>
    <row r="82" spans="1:55" x14ac:dyDescent="0.2">
      <c r="A82" s="166"/>
      <c r="B82" s="249"/>
      <c r="C82" s="172"/>
      <c r="D82" s="94"/>
      <c r="E82" s="94"/>
      <c r="F82" s="241"/>
      <c r="G82" s="241"/>
      <c r="H82" s="94"/>
      <c r="I82" s="94"/>
      <c r="J82" s="241"/>
      <c r="K82" s="241"/>
      <c r="L82" s="94"/>
      <c r="M82" s="94"/>
      <c r="N82" s="241"/>
      <c r="O82" s="241"/>
      <c r="P82" s="94"/>
      <c r="Q82" s="94"/>
      <c r="R82" s="241"/>
      <c r="S82" s="172"/>
      <c r="T82" s="94"/>
      <c r="U82" s="94"/>
      <c r="V82" s="241"/>
      <c r="W82" s="241"/>
      <c r="X82" s="94"/>
      <c r="Y82" s="94"/>
      <c r="Z82" s="166"/>
      <c r="AA82" s="241"/>
      <c r="AB82" s="241"/>
      <c r="AC82" s="94"/>
      <c r="AD82" s="94"/>
      <c r="AE82" s="241"/>
      <c r="AF82" s="241"/>
      <c r="AG82" s="94"/>
      <c r="AH82" s="94"/>
      <c r="AI82" s="172"/>
      <c r="AJ82" s="172"/>
      <c r="AK82" s="94"/>
      <c r="AL82" s="94"/>
      <c r="AM82" s="172"/>
      <c r="AN82" s="94"/>
      <c r="AO82" s="94"/>
      <c r="AP82" s="94"/>
      <c r="AQ82" s="172"/>
      <c r="AR82" s="172"/>
      <c r="AS82" s="94"/>
      <c r="AT82" s="94"/>
      <c r="AU82" s="166"/>
      <c r="AV82" s="94"/>
      <c r="AW82" s="94"/>
      <c r="AX82" s="94"/>
      <c r="AY82" s="94"/>
      <c r="AZ82" s="94"/>
      <c r="BA82" s="94"/>
      <c r="BB82" s="94"/>
      <c r="BC82" s="94"/>
    </row>
    <row r="83" spans="1:55" x14ac:dyDescent="0.2">
      <c r="A83" s="166"/>
      <c r="B83" s="249"/>
      <c r="C83" s="172"/>
      <c r="D83" s="94"/>
      <c r="E83" s="94"/>
      <c r="F83" s="241"/>
      <c r="G83" s="241"/>
      <c r="H83" s="94"/>
      <c r="I83" s="94"/>
      <c r="J83" s="241"/>
      <c r="K83" s="241"/>
      <c r="L83" s="94"/>
      <c r="M83" s="94"/>
      <c r="N83" s="241"/>
      <c r="O83" s="241"/>
      <c r="P83" s="94"/>
      <c r="Q83" s="94"/>
      <c r="R83" s="241"/>
      <c r="S83" s="172"/>
      <c r="T83" s="94"/>
      <c r="U83" s="94"/>
      <c r="V83" s="241"/>
      <c r="W83" s="241"/>
      <c r="X83" s="94"/>
      <c r="Y83" s="94"/>
      <c r="Z83" s="166"/>
      <c r="AA83" s="241"/>
      <c r="AB83" s="241"/>
      <c r="AC83" s="94"/>
      <c r="AD83" s="94"/>
      <c r="AE83" s="241"/>
      <c r="AF83" s="241"/>
      <c r="AG83" s="94"/>
      <c r="AH83" s="94"/>
      <c r="AI83" s="172"/>
      <c r="AJ83" s="172"/>
      <c r="AK83" s="94"/>
      <c r="AL83" s="94"/>
      <c r="AM83" s="172"/>
      <c r="AN83" s="94"/>
      <c r="AO83" s="94"/>
      <c r="AP83" s="94"/>
      <c r="AQ83" s="172"/>
      <c r="AR83" s="172"/>
      <c r="AS83" s="94"/>
      <c r="AT83" s="94"/>
      <c r="AU83" s="166"/>
      <c r="AV83" s="94"/>
      <c r="AW83" s="94"/>
      <c r="AX83" s="94"/>
      <c r="AY83" s="94"/>
      <c r="AZ83" s="94"/>
      <c r="BA83" s="94"/>
      <c r="BB83" s="94"/>
      <c r="BC83" s="94"/>
    </row>
    <row r="84" spans="1:55" x14ac:dyDescent="0.2">
      <c r="A84" s="169"/>
      <c r="B84" s="249"/>
      <c r="C84" s="172"/>
      <c r="D84" s="94"/>
      <c r="E84" s="94"/>
      <c r="F84" s="241"/>
      <c r="G84" s="241"/>
      <c r="H84" s="94"/>
      <c r="I84" s="94"/>
      <c r="J84" s="241"/>
      <c r="K84" s="241"/>
      <c r="L84" s="94"/>
      <c r="M84" s="94"/>
      <c r="N84" s="241"/>
      <c r="O84" s="241"/>
      <c r="P84" s="94"/>
      <c r="Q84" s="94"/>
      <c r="R84" s="241"/>
      <c r="S84" s="172"/>
      <c r="T84" s="94"/>
      <c r="U84" s="94"/>
      <c r="V84" s="241"/>
      <c r="W84" s="241"/>
      <c r="X84" s="94"/>
      <c r="Y84" s="94"/>
      <c r="Z84" s="169"/>
      <c r="AA84" s="241"/>
      <c r="AB84" s="241"/>
      <c r="AC84" s="94"/>
      <c r="AD84" s="94"/>
      <c r="AE84" s="241"/>
      <c r="AF84" s="241"/>
      <c r="AG84" s="94"/>
      <c r="AH84" s="94"/>
      <c r="AI84" s="172"/>
      <c r="AJ84" s="172"/>
      <c r="AK84" s="94"/>
      <c r="AL84" s="94"/>
      <c r="AM84" s="172"/>
      <c r="AN84" s="94"/>
      <c r="AO84" s="94"/>
      <c r="AP84" s="94"/>
      <c r="AQ84" s="172"/>
      <c r="AR84" s="172"/>
      <c r="AS84" s="94"/>
      <c r="AT84" s="94"/>
      <c r="AU84" s="169"/>
      <c r="AV84" s="94"/>
      <c r="AW84" s="94"/>
      <c r="AX84" s="94"/>
      <c r="AY84" s="94"/>
      <c r="AZ84" s="94"/>
      <c r="BA84" s="94"/>
      <c r="BB84" s="94"/>
      <c r="BC84" s="94"/>
    </row>
    <row r="85" spans="1:55" x14ac:dyDescent="0.2">
      <c r="A85" s="166"/>
      <c r="B85" s="249"/>
      <c r="C85" s="172"/>
      <c r="D85" s="94"/>
      <c r="E85" s="94"/>
      <c r="F85" s="241"/>
      <c r="G85" s="241"/>
      <c r="H85" s="94"/>
      <c r="I85" s="94"/>
      <c r="J85" s="241"/>
      <c r="K85" s="241"/>
      <c r="L85" s="94"/>
      <c r="M85" s="94"/>
      <c r="N85" s="241"/>
      <c r="O85" s="241"/>
      <c r="P85" s="94"/>
      <c r="Q85" s="94"/>
      <c r="R85" s="241"/>
      <c r="S85" s="172"/>
      <c r="T85" s="94"/>
      <c r="U85" s="94"/>
      <c r="V85" s="241"/>
      <c r="W85" s="241"/>
      <c r="X85" s="94"/>
      <c r="Y85" s="94"/>
      <c r="Z85" s="166"/>
      <c r="AA85" s="241"/>
      <c r="AB85" s="241"/>
      <c r="AC85" s="94"/>
      <c r="AD85" s="94"/>
      <c r="AE85" s="241"/>
      <c r="AF85" s="241"/>
      <c r="AG85" s="94"/>
      <c r="AH85" s="94"/>
      <c r="AI85" s="172"/>
      <c r="AJ85" s="172"/>
      <c r="AK85" s="94"/>
      <c r="AL85" s="94"/>
      <c r="AM85" s="172"/>
      <c r="AN85" s="94"/>
      <c r="AO85" s="94"/>
      <c r="AP85" s="94"/>
      <c r="AQ85" s="172"/>
      <c r="AR85" s="172"/>
      <c r="AS85" s="94"/>
      <c r="AT85" s="94"/>
      <c r="AU85" s="166"/>
      <c r="AV85" s="94"/>
      <c r="AW85" s="94"/>
      <c r="AX85" s="94"/>
      <c r="AY85" s="94"/>
      <c r="AZ85" s="94"/>
      <c r="BA85" s="94"/>
      <c r="BB85" s="94"/>
      <c r="BC85" s="94"/>
    </row>
    <row r="86" spans="1:55" x14ac:dyDescent="0.2">
      <c r="A86" s="166"/>
      <c r="B86" s="249"/>
      <c r="C86" s="172"/>
      <c r="D86" s="94"/>
      <c r="E86" s="94"/>
      <c r="F86" s="241"/>
      <c r="G86" s="241"/>
      <c r="H86" s="94"/>
      <c r="I86" s="94"/>
      <c r="J86" s="241"/>
      <c r="K86" s="241"/>
      <c r="L86" s="94"/>
      <c r="M86" s="94"/>
      <c r="N86" s="241"/>
      <c r="O86" s="241"/>
      <c r="P86" s="94"/>
      <c r="Q86" s="94"/>
      <c r="R86" s="241"/>
      <c r="S86" s="172"/>
      <c r="T86" s="94"/>
      <c r="U86" s="94"/>
      <c r="V86" s="241"/>
      <c r="W86" s="241"/>
      <c r="X86" s="94"/>
      <c r="Y86" s="94"/>
      <c r="Z86" s="166"/>
      <c r="AA86" s="241"/>
      <c r="AB86" s="241"/>
      <c r="AC86" s="94"/>
      <c r="AD86" s="94"/>
      <c r="AE86" s="241"/>
      <c r="AF86" s="241"/>
      <c r="AG86" s="94"/>
      <c r="AH86" s="94"/>
      <c r="AI86" s="172"/>
      <c r="AJ86" s="172"/>
      <c r="AK86" s="94"/>
      <c r="AL86" s="94"/>
      <c r="AM86" s="172"/>
      <c r="AN86" s="94"/>
      <c r="AO86" s="94"/>
      <c r="AP86" s="94"/>
      <c r="AQ86" s="172"/>
      <c r="AR86" s="172"/>
      <c r="AS86" s="94"/>
      <c r="AT86" s="94"/>
      <c r="AU86" s="166"/>
      <c r="AV86" s="94"/>
      <c r="AW86" s="94"/>
      <c r="AX86" s="94"/>
      <c r="AY86" s="94"/>
      <c r="AZ86" s="94"/>
      <c r="BA86" s="94"/>
      <c r="BB86" s="94"/>
      <c r="BC86" s="94"/>
    </row>
    <row r="87" spans="1:55" x14ac:dyDescent="0.2">
      <c r="A87" s="166"/>
      <c r="B87" s="249"/>
      <c r="C87" s="172"/>
      <c r="D87" s="94"/>
      <c r="E87" s="94"/>
      <c r="F87" s="241"/>
      <c r="G87" s="241"/>
      <c r="H87" s="94"/>
      <c r="I87" s="94"/>
      <c r="J87" s="241"/>
      <c r="K87" s="241"/>
      <c r="L87" s="94"/>
      <c r="M87" s="94"/>
      <c r="N87" s="241"/>
      <c r="O87" s="241"/>
      <c r="P87" s="94"/>
      <c r="Q87" s="94"/>
      <c r="R87" s="241"/>
      <c r="S87" s="172"/>
      <c r="T87" s="94"/>
      <c r="U87" s="94"/>
      <c r="V87" s="241"/>
      <c r="W87" s="241"/>
      <c r="X87" s="94"/>
      <c r="Y87" s="94"/>
      <c r="Z87" s="166"/>
      <c r="AA87" s="241"/>
      <c r="AB87" s="241"/>
      <c r="AC87" s="94"/>
      <c r="AD87" s="94"/>
      <c r="AE87" s="241"/>
      <c r="AF87" s="241"/>
      <c r="AG87" s="94"/>
      <c r="AH87" s="94"/>
      <c r="AI87" s="172"/>
      <c r="AJ87" s="172"/>
      <c r="AK87" s="94"/>
      <c r="AL87" s="94"/>
      <c r="AM87" s="172"/>
      <c r="AN87" s="94"/>
      <c r="AO87" s="94"/>
      <c r="AP87" s="94"/>
      <c r="AQ87" s="172"/>
      <c r="AR87" s="172"/>
      <c r="AS87" s="94"/>
      <c r="AT87" s="94"/>
      <c r="AU87" s="166"/>
      <c r="AV87" s="94"/>
      <c r="AW87" s="94"/>
      <c r="AX87" s="94"/>
      <c r="AY87" s="94"/>
      <c r="AZ87" s="94"/>
      <c r="BA87" s="94"/>
      <c r="BB87" s="94"/>
      <c r="BC87" s="94"/>
    </row>
    <row r="88" spans="1:55" x14ac:dyDescent="0.2">
      <c r="A88" s="166"/>
      <c r="B88" s="249"/>
      <c r="C88" s="172"/>
      <c r="D88" s="94"/>
      <c r="E88" s="94"/>
      <c r="F88" s="241"/>
      <c r="G88" s="241"/>
      <c r="H88" s="94"/>
      <c r="I88" s="94"/>
      <c r="J88" s="241"/>
      <c r="K88" s="241"/>
      <c r="L88" s="94"/>
      <c r="M88" s="94"/>
      <c r="N88" s="241"/>
      <c r="O88" s="241"/>
      <c r="P88" s="94"/>
      <c r="Q88" s="94"/>
      <c r="R88" s="241"/>
      <c r="S88" s="172"/>
      <c r="T88" s="94"/>
      <c r="U88" s="94"/>
      <c r="V88" s="241"/>
      <c r="W88" s="241"/>
      <c r="X88" s="94"/>
      <c r="Y88" s="94"/>
      <c r="Z88" s="166"/>
      <c r="AA88" s="241"/>
      <c r="AB88" s="241"/>
      <c r="AC88" s="94"/>
      <c r="AD88" s="94"/>
      <c r="AE88" s="241"/>
      <c r="AF88" s="241"/>
      <c r="AG88" s="94"/>
      <c r="AH88" s="94"/>
      <c r="AI88" s="172"/>
      <c r="AJ88" s="172"/>
      <c r="AK88" s="94"/>
      <c r="AL88" s="94"/>
      <c r="AM88" s="172"/>
      <c r="AN88" s="94"/>
      <c r="AO88" s="94"/>
      <c r="AP88" s="94"/>
      <c r="AQ88" s="172"/>
      <c r="AR88" s="172"/>
      <c r="AS88" s="94"/>
      <c r="AT88" s="94"/>
      <c r="AU88" s="166"/>
      <c r="AV88" s="94"/>
      <c r="AW88" s="94"/>
      <c r="AX88" s="94"/>
      <c r="AY88" s="94"/>
      <c r="AZ88" s="94"/>
      <c r="BA88" s="94"/>
      <c r="BB88" s="94"/>
      <c r="BC88" s="94"/>
    </row>
    <row r="89" spans="1:55" x14ac:dyDescent="0.2">
      <c r="A89" s="166"/>
      <c r="B89" s="249"/>
      <c r="C89" s="172"/>
      <c r="D89" s="94"/>
      <c r="E89" s="94"/>
      <c r="F89" s="241"/>
      <c r="G89" s="241"/>
      <c r="H89" s="94"/>
      <c r="I89" s="94"/>
      <c r="J89" s="241"/>
      <c r="K89" s="241"/>
      <c r="L89" s="94"/>
      <c r="M89" s="94"/>
      <c r="N89" s="241"/>
      <c r="O89" s="241"/>
      <c r="P89" s="94"/>
      <c r="Q89" s="94"/>
      <c r="R89" s="241"/>
      <c r="S89" s="172"/>
      <c r="T89" s="94"/>
      <c r="U89" s="94"/>
      <c r="V89" s="241"/>
      <c r="W89" s="241"/>
      <c r="X89" s="94"/>
      <c r="Y89" s="94"/>
      <c r="Z89" s="166"/>
      <c r="AA89" s="241"/>
      <c r="AB89" s="241"/>
      <c r="AC89" s="94"/>
      <c r="AD89" s="94"/>
      <c r="AE89" s="241"/>
      <c r="AF89" s="241"/>
      <c r="AG89" s="94"/>
      <c r="AH89" s="94"/>
      <c r="AI89" s="172"/>
      <c r="AJ89" s="172"/>
      <c r="AK89" s="94"/>
      <c r="AL89" s="94"/>
      <c r="AM89" s="172"/>
      <c r="AN89" s="94"/>
      <c r="AO89" s="94"/>
      <c r="AP89" s="94"/>
      <c r="AQ89" s="172"/>
      <c r="AR89" s="172"/>
      <c r="AS89" s="94"/>
      <c r="AT89" s="94"/>
      <c r="AU89" s="166"/>
      <c r="AV89" s="94"/>
      <c r="AW89" s="94"/>
      <c r="AX89" s="94"/>
      <c r="AY89" s="94"/>
      <c r="AZ89" s="94"/>
      <c r="BA89" s="94"/>
      <c r="BB89" s="94"/>
      <c r="BC89" s="94"/>
    </row>
    <row r="90" spans="1:55" x14ac:dyDescent="0.2">
      <c r="A90" s="166"/>
      <c r="B90" s="249"/>
      <c r="C90" s="172"/>
      <c r="D90" s="94"/>
      <c r="E90" s="94"/>
      <c r="F90" s="241"/>
      <c r="G90" s="241"/>
      <c r="H90" s="94"/>
      <c r="I90" s="94"/>
      <c r="J90" s="241"/>
      <c r="K90" s="241"/>
      <c r="L90" s="94"/>
      <c r="M90" s="94"/>
      <c r="N90" s="241"/>
      <c r="O90" s="241"/>
      <c r="P90" s="94"/>
      <c r="Q90" s="94"/>
      <c r="R90" s="241"/>
      <c r="S90" s="172"/>
      <c r="T90" s="94"/>
      <c r="U90" s="94"/>
      <c r="V90" s="241"/>
      <c r="W90" s="241"/>
      <c r="X90" s="94"/>
      <c r="Y90" s="94"/>
      <c r="Z90" s="166"/>
      <c r="AA90" s="241"/>
      <c r="AB90" s="241"/>
      <c r="AC90" s="94"/>
      <c r="AD90" s="94"/>
      <c r="AE90" s="241"/>
      <c r="AF90" s="241"/>
      <c r="AG90" s="94"/>
      <c r="AH90" s="94"/>
      <c r="AI90" s="172"/>
      <c r="AJ90" s="172"/>
      <c r="AK90" s="94"/>
      <c r="AL90" s="94"/>
      <c r="AM90" s="172"/>
      <c r="AN90" s="94"/>
      <c r="AO90" s="94"/>
      <c r="AP90" s="94"/>
      <c r="AQ90" s="172"/>
      <c r="AR90" s="172"/>
      <c r="AS90" s="94"/>
      <c r="AT90" s="94"/>
      <c r="AU90" s="166"/>
      <c r="AV90" s="94"/>
      <c r="AW90" s="94"/>
      <c r="AX90" s="94"/>
      <c r="AY90" s="94"/>
      <c r="AZ90" s="94"/>
      <c r="BA90" s="94"/>
      <c r="BB90" s="94"/>
      <c r="BC90" s="94"/>
    </row>
    <row r="91" spans="1:55" x14ac:dyDescent="0.2">
      <c r="A91" s="166"/>
      <c r="B91" s="249"/>
      <c r="C91" s="172"/>
      <c r="D91" s="94"/>
      <c r="E91" s="94"/>
      <c r="F91" s="241"/>
      <c r="G91" s="241"/>
      <c r="H91" s="94"/>
      <c r="I91" s="94"/>
      <c r="J91" s="241"/>
      <c r="K91" s="241"/>
      <c r="L91" s="94"/>
      <c r="M91" s="94"/>
      <c r="N91" s="241"/>
      <c r="O91" s="241"/>
      <c r="P91" s="94"/>
      <c r="Q91" s="94"/>
      <c r="R91" s="241"/>
      <c r="S91" s="172"/>
      <c r="T91" s="94"/>
      <c r="U91" s="94"/>
      <c r="V91" s="241"/>
      <c r="W91" s="241"/>
      <c r="X91" s="94"/>
      <c r="Y91" s="94"/>
      <c r="Z91" s="166"/>
      <c r="AA91" s="241"/>
      <c r="AB91" s="241"/>
      <c r="AC91" s="94"/>
      <c r="AD91" s="94"/>
      <c r="AE91" s="241"/>
      <c r="AF91" s="241"/>
      <c r="AG91" s="94"/>
      <c r="AH91" s="94"/>
      <c r="AI91" s="172"/>
      <c r="AJ91" s="172"/>
      <c r="AK91" s="94"/>
      <c r="AL91" s="94"/>
      <c r="AM91" s="172"/>
      <c r="AN91" s="94"/>
      <c r="AO91" s="94"/>
      <c r="AP91" s="94"/>
      <c r="AQ91" s="172"/>
      <c r="AR91" s="172"/>
      <c r="AS91" s="94"/>
      <c r="AT91" s="94"/>
      <c r="AU91" s="166"/>
      <c r="AV91" s="94"/>
      <c r="AW91" s="94"/>
      <c r="AX91" s="94"/>
      <c r="AY91" s="94"/>
      <c r="AZ91" s="94"/>
      <c r="BA91" s="94"/>
      <c r="BB91" s="94"/>
      <c r="BC91" s="94"/>
    </row>
    <row r="92" spans="1:55" x14ac:dyDescent="0.2">
      <c r="A92" s="166"/>
      <c r="B92" s="249"/>
      <c r="C92" s="172"/>
      <c r="D92" s="94"/>
      <c r="E92" s="94"/>
      <c r="F92" s="241"/>
      <c r="G92" s="241"/>
      <c r="H92" s="94"/>
      <c r="I92" s="94"/>
      <c r="J92" s="241"/>
      <c r="K92" s="241"/>
      <c r="L92" s="94"/>
      <c r="M92" s="94"/>
      <c r="N92" s="241"/>
      <c r="O92" s="241"/>
      <c r="P92" s="94"/>
      <c r="Q92" s="94"/>
      <c r="R92" s="241"/>
      <c r="S92" s="172"/>
      <c r="T92" s="94"/>
      <c r="U92" s="94"/>
      <c r="V92" s="241"/>
      <c r="W92" s="241"/>
      <c r="X92" s="94"/>
      <c r="Y92" s="94"/>
      <c r="Z92" s="166"/>
      <c r="AA92" s="241"/>
      <c r="AB92" s="241"/>
      <c r="AC92" s="94"/>
      <c r="AD92" s="94"/>
      <c r="AE92" s="241"/>
      <c r="AF92" s="241"/>
      <c r="AG92" s="94"/>
      <c r="AH92" s="94"/>
      <c r="AI92" s="172"/>
      <c r="AJ92" s="172"/>
      <c r="AK92" s="94"/>
      <c r="AL92" s="94"/>
      <c r="AM92" s="172"/>
      <c r="AN92" s="94"/>
      <c r="AO92" s="94"/>
      <c r="AP92" s="94"/>
      <c r="AQ92" s="172"/>
      <c r="AR92" s="172"/>
      <c r="AS92" s="94"/>
      <c r="AT92" s="94"/>
      <c r="AU92" s="166"/>
      <c r="AV92" s="94"/>
      <c r="AW92" s="94"/>
      <c r="AX92" s="94"/>
      <c r="AY92" s="94"/>
      <c r="AZ92" s="94"/>
      <c r="BA92" s="94"/>
      <c r="BB92" s="94"/>
      <c r="BC92" s="94"/>
    </row>
    <row r="93" spans="1:55" x14ac:dyDescent="0.2">
      <c r="A93" s="166"/>
      <c r="B93" s="249"/>
      <c r="C93" s="172"/>
      <c r="D93" s="94"/>
      <c r="E93" s="94"/>
      <c r="F93" s="241"/>
      <c r="G93" s="241"/>
      <c r="H93" s="94"/>
      <c r="I93" s="94"/>
      <c r="J93" s="241"/>
      <c r="K93" s="241"/>
      <c r="L93" s="94"/>
      <c r="M93" s="94"/>
      <c r="N93" s="241"/>
      <c r="O93" s="241"/>
      <c r="P93" s="94"/>
      <c r="Q93" s="94"/>
      <c r="R93" s="241"/>
      <c r="S93" s="172"/>
      <c r="T93" s="94"/>
      <c r="U93" s="94"/>
      <c r="V93" s="241"/>
      <c r="W93" s="241"/>
      <c r="X93" s="94"/>
      <c r="Y93" s="94"/>
      <c r="Z93" s="166"/>
      <c r="AA93" s="241"/>
      <c r="AB93" s="241"/>
      <c r="AC93" s="94"/>
      <c r="AD93" s="94"/>
      <c r="AE93" s="241"/>
      <c r="AF93" s="241"/>
      <c r="AG93" s="94"/>
      <c r="AH93" s="94"/>
      <c r="AI93" s="172"/>
      <c r="AJ93" s="172"/>
      <c r="AK93" s="94"/>
      <c r="AL93" s="94"/>
      <c r="AM93" s="172"/>
      <c r="AN93" s="94"/>
      <c r="AO93" s="94"/>
      <c r="AP93" s="94"/>
      <c r="AQ93" s="172"/>
      <c r="AR93" s="172"/>
      <c r="AS93" s="94"/>
      <c r="AT93" s="94"/>
      <c r="AU93" s="166"/>
      <c r="AV93" s="94"/>
      <c r="AW93" s="94"/>
      <c r="AX93" s="94"/>
      <c r="AY93" s="94"/>
      <c r="AZ93" s="94"/>
      <c r="BA93" s="94"/>
      <c r="BB93" s="94"/>
      <c r="BC93" s="94"/>
    </row>
    <row r="94" spans="1:55" x14ac:dyDescent="0.2">
      <c r="A94" s="166"/>
      <c r="B94" s="249"/>
      <c r="C94" s="172"/>
      <c r="D94" s="94"/>
      <c r="E94" s="94"/>
      <c r="F94" s="241"/>
      <c r="G94" s="241"/>
      <c r="H94" s="94"/>
      <c r="I94" s="94"/>
      <c r="J94" s="241"/>
      <c r="K94" s="241"/>
      <c r="L94" s="94"/>
      <c r="M94" s="94"/>
      <c r="N94" s="241"/>
      <c r="O94" s="241"/>
      <c r="P94" s="94"/>
      <c r="Q94" s="94"/>
      <c r="R94" s="241"/>
      <c r="S94" s="172"/>
      <c r="T94" s="94"/>
      <c r="U94" s="94"/>
      <c r="V94" s="241"/>
      <c r="W94" s="241"/>
      <c r="X94" s="94"/>
      <c r="Y94" s="94"/>
      <c r="Z94" s="166"/>
      <c r="AA94" s="241"/>
      <c r="AB94" s="241"/>
      <c r="AC94" s="94"/>
      <c r="AD94" s="94"/>
      <c r="AE94" s="241"/>
      <c r="AF94" s="241"/>
      <c r="AG94" s="94"/>
      <c r="AH94" s="94"/>
      <c r="AI94" s="172"/>
      <c r="AJ94" s="172"/>
      <c r="AK94" s="94"/>
      <c r="AL94" s="94"/>
      <c r="AM94" s="172"/>
      <c r="AN94" s="94"/>
      <c r="AO94" s="94"/>
      <c r="AP94" s="94"/>
      <c r="AQ94" s="172"/>
      <c r="AR94" s="172"/>
      <c r="AS94" s="94"/>
      <c r="AT94" s="94"/>
      <c r="AU94" s="166"/>
      <c r="AV94" s="94"/>
      <c r="AW94" s="94"/>
      <c r="AX94" s="94"/>
      <c r="AY94" s="94"/>
      <c r="AZ94" s="94"/>
      <c r="BA94" s="94"/>
      <c r="BB94" s="94"/>
      <c r="BC94" s="94"/>
    </row>
    <row r="95" spans="1:55" x14ac:dyDescent="0.2">
      <c r="A95" s="166"/>
      <c r="B95" s="249"/>
      <c r="C95" s="172"/>
      <c r="D95" s="94"/>
      <c r="E95" s="94"/>
      <c r="F95" s="241"/>
      <c r="G95" s="241"/>
      <c r="H95" s="94"/>
      <c r="I95" s="94"/>
      <c r="J95" s="241"/>
      <c r="K95" s="241"/>
      <c r="L95" s="94"/>
      <c r="M95" s="94"/>
      <c r="N95" s="241"/>
      <c r="O95" s="241"/>
      <c r="P95" s="94"/>
      <c r="Q95" s="94"/>
      <c r="R95" s="241"/>
      <c r="S95" s="172"/>
      <c r="T95" s="94"/>
      <c r="U95" s="94"/>
      <c r="V95" s="241"/>
      <c r="W95" s="241"/>
      <c r="X95" s="94"/>
      <c r="Y95" s="94"/>
      <c r="Z95" s="166"/>
      <c r="AA95" s="241"/>
      <c r="AB95" s="241"/>
      <c r="AC95" s="94"/>
      <c r="AD95" s="94"/>
      <c r="AE95" s="241"/>
      <c r="AF95" s="241"/>
      <c r="AG95" s="94"/>
      <c r="AH95" s="94"/>
      <c r="AI95" s="172"/>
      <c r="AJ95" s="172"/>
      <c r="AK95" s="94"/>
      <c r="AL95" s="94"/>
      <c r="AM95" s="172"/>
      <c r="AN95" s="94"/>
      <c r="AO95" s="94"/>
      <c r="AP95" s="94"/>
      <c r="AQ95" s="172"/>
      <c r="AR95" s="172"/>
      <c r="AS95" s="94"/>
      <c r="AT95" s="94"/>
      <c r="AU95" s="166"/>
      <c r="AV95" s="94"/>
      <c r="AW95" s="94"/>
      <c r="AX95" s="94"/>
      <c r="AY95" s="94"/>
      <c r="AZ95" s="94"/>
      <c r="BA95" s="94"/>
      <c r="BB95" s="94"/>
      <c r="BC95" s="94"/>
    </row>
    <row r="96" spans="1:55" x14ac:dyDescent="0.2">
      <c r="A96" s="166"/>
      <c r="B96" s="249"/>
      <c r="C96" s="172"/>
      <c r="D96" s="94"/>
      <c r="E96" s="94"/>
      <c r="F96" s="241"/>
      <c r="G96" s="241"/>
      <c r="H96" s="94"/>
      <c r="I96" s="94"/>
      <c r="J96" s="241"/>
      <c r="K96" s="241"/>
      <c r="L96" s="94"/>
      <c r="M96" s="94"/>
      <c r="N96" s="241"/>
      <c r="O96" s="241"/>
      <c r="P96" s="94"/>
      <c r="Q96" s="94"/>
      <c r="R96" s="241"/>
      <c r="S96" s="172"/>
      <c r="T96" s="94"/>
      <c r="U96" s="94"/>
      <c r="V96" s="241"/>
      <c r="W96" s="241"/>
      <c r="X96" s="94"/>
      <c r="Y96" s="94"/>
      <c r="Z96" s="166"/>
      <c r="AA96" s="241"/>
      <c r="AB96" s="241"/>
      <c r="AC96" s="94"/>
      <c r="AD96" s="94"/>
      <c r="AE96" s="241"/>
      <c r="AF96" s="241"/>
      <c r="AG96" s="94"/>
      <c r="AH96" s="94"/>
      <c r="AI96" s="172"/>
      <c r="AJ96" s="172"/>
      <c r="AK96" s="94"/>
      <c r="AL96" s="94"/>
      <c r="AM96" s="172"/>
      <c r="AN96" s="94"/>
      <c r="AO96" s="94"/>
      <c r="AP96" s="94"/>
      <c r="AQ96" s="172"/>
      <c r="AR96" s="172"/>
      <c r="AS96" s="94"/>
      <c r="AT96" s="94"/>
      <c r="AU96" s="166"/>
      <c r="AV96" s="94"/>
      <c r="AW96" s="94"/>
      <c r="AX96" s="94"/>
      <c r="AY96" s="94"/>
      <c r="AZ96" s="94"/>
      <c r="BA96" s="94"/>
      <c r="BB96" s="94"/>
      <c r="BC96" s="94"/>
    </row>
    <row r="97" spans="1:55" x14ac:dyDescent="0.2">
      <c r="A97" s="166"/>
      <c r="B97" s="249"/>
      <c r="C97" s="172"/>
      <c r="D97" s="94"/>
      <c r="E97" s="94"/>
      <c r="F97" s="241"/>
      <c r="G97" s="241"/>
      <c r="H97" s="94"/>
      <c r="I97" s="94"/>
      <c r="J97" s="241"/>
      <c r="K97" s="241"/>
      <c r="L97" s="94"/>
      <c r="M97" s="94"/>
      <c r="N97" s="241"/>
      <c r="O97" s="241"/>
      <c r="P97" s="94"/>
      <c r="Q97" s="94"/>
      <c r="R97" s="241"/>
      <c r="S97" s="172"/>
      <c r="T97" s="94"/>
      <c r="U97" s="94"/>
      <c r="V97" s="241"/>
      <c r="W97" s="241"/>
      <c r="X97" s="94"/>
      <c r="Y97" s="94"/>
      <c r="Z97" s="166"/>
      <c r="AA97" s="241"/>
      <c r="AB97" s="241"/>
      <c r="AC97" s="94"/>
      <c r="AD97" s="94"/>
      <c r="AE97" s="241"/>
      <c r="AF97" s="241"/>
      <c r="AG97" s="94"/>
      <c r="AH97" s="94"/>
      <c r="AI97" s="172"/>
      <c r="AJ97" s="172"/>
      <c r="AK97" s="94"/>
      <c r="AL97" s="94"/>
      <c r="AM97" s="172"/>
      <c r="AN97" s="94"/>
      <c r="AO97" s="94"/>
      <c r="AP97" s="94"/>
      <c r="AQ97" s="172"/>
      <c r="AR97" s="172"/>
      <c r="AS97" s="94"/>
      <c r="AT97" s="94"/>
      <c r="AU97" s="166"/>
      <c r="AV97" s="94"/>
      <c r="AW97" s="94"/>
      <c r="AX97" s="94"/>
      <c r="AY97" s="94"/>
      <c r="AZ97" s="94"/>
      <c r="BA97" s="94"/>
      <c r="BB97" s="94"/>
      <c r="BC97" s="94"/>
    </row>
    <row r="98" spans="1:55" x14ac:dyDescent="0.2">
      <c r="A98" s="166"/>
      <c r="B98" s="249"/>
      <c r="C98" s="172"/>
      <c r="D98" s="94"/>
      <c r="E98" s="94"/>
      <c r="F98" s="241"/>
      <c r="G98" s="241"/>
      <c r="H98" s="94"/>
      <c r="I98" s="94"/>
      <c r="J98" s="241"/>
      <c r="K98" s="241"/>
      <c r="L98" s="94"/>
      <c r="M98" s="94"/>
      <c r="N98" s="241"/>
      <c r="O98" s="241"/>
      <c r="P98" s="94"/>
      <c r="Q98" s="94"/>
      <c r="R98" s="241"/>
      <c r="S98" s="172"/>
      <c r="T98" s="94"/>
      <c r="U98" s="94"/>
      <c r="V98" s="241"/>
      <c r="W98" s="241"/>
      <c r="X98" s="94"/>
      <c r="Y98" s="94"/>
      <c r="Z98" s="166"/>
      <c r="AA98" s="241"/>
      <c r="AB98" s="241"/>
      <c r="AC98" s="94"/>
      <c r="AD98" s="94"/>
      <c r="AE98" s="241"/>
      <c r="AF98" s="241"/>
      <c r="AG98" s="94"/>
      <c r="AH98" s="94"/>
      <c r="AI98" s="172"/>
      <c r="AJ98" s="172"/>
      <c r="AK98" s="94"/>
      <c r="AL98" s="94"/>
      <c r="AM98" s="172"/>
      <c r="AN98" s="94"/>
      <c r="AO98" s="94"/>
      <c r="AP98" s="94"/>
      <c r="AQ98" s="172"/>
      <c r="AR98" s="172"/>
      <c r="AS98" s="94"/>
      <c r="AT98" s="94"/>
      <c r="AU98" s="166"/>
      <c r="AV98" s="94"/>
      <c r="AW98" s="94"/>
      <c r="AX98" s="94"/>
      <c r="AY98" s="94"/>
      <c r="AZ98" s="94"/>
      <c r="BA98" s="94"/>
      <c r="BB98" s="94"/>
      <c r="BC98" s="94"/>
    </row>
    <row r="99" spans="1:55" x14ac:dyDescent="0.2">
      <c r="A99" s="166"/>
      <c r="B99" s="249"/>
      <c r="C99" s="172"/>
      <c r="D99" s="94"/>
      <c r="E99" s="94"/>
      <c r="F99" s="241"/>
      <c r="G99" s="241"/>
      <c r="H99" s="94"/>
      <c r="I99" s="94"/>
      <c r="J99" s="241"/>
      <c r="K99" s="241"/>
      <c r="L99" s="94"/>
      <c r="M99" s="94"/>
      <c r="N99" s="241"/>
      <c r="O99" s="241"/>
      <c r="P99" s="94"/>
      <c r="Q99" s="94"/>
      <c r="R99" s="241"/>
      <c r="S99" s="172"/>
      <c r="T99" s="94"/>
      <c r="U99" s="94"/>
      <c r="V99" s="241"/>
      <c r="W99" s="241"/>
      <c r="X99" s="94"/>
      <c r="Y99" s="94"/>
      <c r="Z99" s="166"/>
      <c r="AA99" s="241"/>
      <c r="AB99" s="241"/>
      <c r="AC99" s="94"/>
      <c r="AD99" s="94"/>
      <c r="AE99" s="241"/>
      <c r="AF99" s="241"/>
      <c r="AG99" s="94"/>
      <c r="AH99" s="94"/>
      <c r="AI99" s="172"/>
      <c r="AJ99" s="172"/>
      <c r="AK99" s="94"/>
      <c r="AL99" s="94"/>
      <c r="AM99" s="172"/>
      <c r="AN99" s="94"/>
      <c r="AO99" s="94"/>
      <c r="AP99" s="94"/>
      <c r="AQ99" s="172"/>
      <c r="AR99" s="172"/>
      <c r="AS99" s="94"/>
      <c r="AT99" s="94"/>
      <c r="AU99" s="166"/>
      <c r="AV99" s="94"/>
      <c r="AW99" s="94"/>
      <c r="AX99" s="94"/>
      <c r="AY99" s="94"/>
      <c r="AZ99" s="94"/>
      <c r="BA99" s="94"/>
      <c r="BB99" s="94"/>
      <c r="BC99" s="94"/>
    </row>
    <row r="100" spans="1:55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</row>
    <row r="101" spans="1:55" x14ac:dyDescent="0.2">
      <c r="A101" s="94"/>
      <c r="B101" s="94"/>
      <c r="C101" s="88"/>
      <c r="D101" s="94"/>
      <c r="E101" s="154"/>
      <c r="F101" s="94"/>
      <c r="G101" s="94"/>
      <c r="H101" s="94"/>
      <c r="I101" s="154"/>
      <c r="J101" s="94"/>
      <c r="K101" s="94"/>
      <c r="L101" s="94"/>
      <c r="M101" s="154"/>
      <c r="N101" s="94"/>
      <c r="O101" s="88"/>
      <c r="P101" s="94"/>
      <c r="Q101" s="154"/>
      <c r="R101" s="94"/>
      <c r="S101" s="88"/>
      <c r="T101" s="94"/>
      <c r="U101" s="154"/>
      <c r="V101" s="94"/>
      <c r="W101" s="94"/>
      <c r="X101" s="94"/>
      <c r="Y101" s="154"/>
      <c r="Z101" s="94"/>
      <c r="AA101" s="94"/>
      <c r="AB101" s="94"/>
      <c r="AC101" s="94"/>
      <c r="AD101" s="154"/>
      <c r="AE101" s="94"/>
      <c r="AF101" s="94"/>
      <c r="AG101" s="94"/>
      <c r="AH101" s="154"/>
      <c r="AI101" s="94"/>
      <c r="AJ101" s="88"/>
      <c r="AK101" s="94"/>
      <c r="AL101" s="154"/>
      <c r="AM101" s="94"/>
      <c r="AN101" s="88"/>
      <c r="AO101" s="94"/>
      <c r="AP101" s="154"/>
      <c r="AQ101" s="94"/>
      <c r="AR101" s="88"/>
      <c r="AS101" s="94"/>
      <c r="AT101" s="154"/>
      <c r="AU101" s="94"/>
      <c r="AV101" s="94"/>
      <c r="AW101" s="94"/>
      <c r="AX101" s="94"/>
      <c r="AY101" s="94"/>
      <c r="AZ101" s="94"/>
      <c r="BA101" s="94"/>
      <c r="BB101" s="94"/>
      <c r="BC101" s="94"/>
    </row>
    <row r="102" spans="1:55" x14ac:dyDescent="0.2">
      <c r="A102" s="166"/>
      <c r="B102" s="94"/>
      <c r="C102" s="166"/>
      <c r="D102" s="166"/>
      <c r="E102" s="166"/>
      <c r="F102" s="94"/>
      <c r="G102" s="94"/>
      <c r="H102" s="166"/>
      <c r="I102" s="166"/>
      <c r="J102" s="94"/>
      <c r="K102" s="94"/>
      <c r="L102" s="166"/>
      <c r="M102" s="166"/>
      <c r="N102" s="166"/>
      <c r="O102" s="166"/>
      <c r="P102" s="166"/>
      <c r="Q102" s="166"/>
      <c r="R102" s="94"/>
      <c r="S102" s="166"/>
      <c r="T102" s="166"/>
      <c r="U102" s="166"/>
      <c r="V102" s="94"/>
      <c r="W102" s="94"/>
      <c r="X102" s="166"/>
      <c r="Y102" s="166"/>
      <c r="Z102" s="166"/>
      <c r="AA102" s="94"/>
      <c r="AB102" s="94"/>
      <c r="AC102" s="166"/>
      <c r="AD102" s="166"/>
      <c r="AE102" s="94"/>
      <c r="AF102" s="94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94"/>
      <c r="AY102" s="94"/>
      <c r="AZ102" s="94"/>
      <c r="BA102" s="94"/>
      <c r="BB102" s="94"/>
      <c r="BC102" s="94"/>
    </row>
    <row r="103" spans="1:55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</row>
    <row r="104" spans="1:55" x14ac:dyDescent="0.2">
      <c r="A104" s="94"/>
      <c r="B104" s="94"/>
      <c r="C104" s="88"/>
      <c r="D104" s="88"/>
      <c r="E104" s="88"/>
      <c r="F104" s="94"/>
      <c r="G104" s="94"/>
      <c r="H104" s="94"/>
      <c r="I104" s="94"/>
      <c r="J104" s="94"/>
      <c r="K104" s="94"/>
      <c r="L104" s="94"/>
      <c r="M104" s="94"/>
      <c r="N104" s="88"/>
      <c r="O104" s="88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88"/>
      <c r="AD104" s="88"/>
      <c r="AE104" s="94"/>
      <c r="AF104" s="94"/>
      <c r="AG104" s="94"/>
      <c r="AH104" s="94"/>
      <c r="AI104" s="94"/>
      <c r="AJ104" s="94"/>
      <c r="AK104" s="94"/>
      <c r="AL104" s="94"/>
      <c r="AM104" s="88"/>
      <c r="AN104" s="88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</row>
    <row r="105" spans="1:55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</row>
    <row r="106" spans="1:55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</row>
    <row r="107" spans="1:55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</row>
    <row r="108" spans="1:55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</row>
    <row r="109" spans="1:55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172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</row>
    <row r="110" spans="1:55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</row>
    <row r="111" spans="1:55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</row>
    <row r="112" spans="1:55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</row>
    <row r="113" spans="1:55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</row>
  </sheetData>
  <mergeCells count="7">
    <mergeCell ref="F63:H63"/>
    <mergeCell ref="AE63:AG63"/>
    <mergeCell ref="A6:A14"/>
    <mergeCell ref="Z6:Z14"/>
    <mergeCell ref="AV8:AW8"/>
    <mergeCell ref="AV9:AW9"/>
    <mergeCell ref="AU6:AU14"/>
  </mergeCells>
  <phoneticPr fontId="14" type="noConversion"/>
  <pageMargins left="0.39370078740157483" right="0.19685039370078741" top="0.19685039370078741" bottom="0.19685039370078741" header="0" footer="0"/>
  <pageSetup paperSize="9" scale="73" orientation="landscape" r:id="rId1"/>
  <headerFooter alignWithMargins="0"/>
  <ignoredErrors>
    <ignoredError sqref="AK43:AT4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144" customWidth="1"/>
    <col min="2" max="3" width="9.85546875" style="144" customWidth="1"/>
    <col min="4" max="5" width="5.85546875" style="144" customWidth="1"/>
    <col min="6" max="7" width="9.85546875" style="144" customWidth="1"/>
    <col min="8" max="9" width="5.85546875" style="144" customWidth="1"/>
    <col min="10" max="11" width="9.85546875" style="144" customWidth="1"/>
    <col min="12" max="13" width="5.85546875" style="144" customWidth="1"/>
    <col min="14" max="15" width="9.85546875" style="144" customWidth="1"/>
    <col min="16" max="17" width="5.85546875" style="144" customWidth="1"/>
    <col min="18" max="19" width="9.85546875" style="144" customWidth="1"/>
    <col min="20" max="21" width="5.85546875" style="144" customWidth="1"/>
    <col min="22" max="22" width="5.7109375" style="144" customWidth="1"/>
    <col min="23" max="24" width="9.85546875" style="144" customWidth="1"/>
    <col min="25" max="25" width="10" style="144" customWidth="1"/>
    <col min="26" max="26" width="5.7109375" style="144" customWidth="1"/>
    <col min="27" max="27" width="8.5703125" style="144" customWidth="1"/>
    <col min="28" max="28" width="7.7109375" style="144" customWidth="1"/>
    <col min="29" max="29" width="7.28515625" style="144" customWidth="1"/>
    <col min="30" max="30" width="6.5703125" style="144" customWidth="1"/>
    <col min="31" max="31" width="8.5703125" style="144" customWidth="1"/>
    <col min="32" max="32" width="8" style="144" customWidth="1"/>
    <col min="33" max="34" width="6.140625" style="144" customWidth="1"/>
    <col min="35" max="35" width="8.140625" style="144" customWidth="1"/>
    <col min="36" max="36" width="7.7109375" style="144" customWidth="1"/>
    <col min="37" max="38" width="7.140625" style="144" customWidth="1"/>
    <col min="39" max="39" width="7.7109375" style="144" customWidth="1"/>
    <col min="40" max="42" width="7.140625" style="144" customWidth="1"/>
    <col min="43" max="43" width="8.28515625" style="144" customWidth="1"/>
    <col min="44" max="44" width="7.7109375" style="144" customWidth="1"/>
    <col min="45" max="46" width="7.140625" style="144" customWidth="1"/>
    <col min="47" max="47" width="8.140625" style="144" customWidth="1"/>
    <col min="48" max="48" width="12.85546875" style="144" customWidth="1"/>
    <col min="49" max="49" width="12" style="144" customWidth="1"/>
    <col min="50" max="50" width="9.140625" style="144"/>
    <col min="51" max="51" width="11.28515625" style="144" customWidth="1"/>
    <col min="52" max="52" width="12.140625" style="144" customWidth="1"/>
    <col min="53" max="16384" width="9.140625" style="144"/>
  </cols>
  <sheetData>
    <row r="1" spans="1:24" s="183" customFormat="1" x14ac:dyDescent="0.2">
      <c r="B1" s="183">
        <v>75</v>
      </c>
      <c r="C1" s="183">
        <v>76</v>
      </c>
      <c r="F1" s="183">
        <v>7</v>
      </c>
      <c r="G1" s="183">
        <v>8</v>
      </c>
    </row>
    <row r="2" spans="1:24" ht="18.75" x14ac:dyDescent="0.3">
      <c r="A2" s="184" t="s">
        <v>20</v>
      </c>
      <c r="B2" s="184"/>
      <c r="C2" s="184"/>
      <c r="D2" s="184"/>
      <c r="E2" s="184"/>
      <c r="F2" s="153"/>
      <c r="G2" s="79" t="str">
        <f>CONCATENATE(TEXT(Данные!$B$1,"ДД ММММ ГГГГ"), "   г.")</f>
        <v>15 Декабрь 2021   г.</v>
      </c>
      <c r="H2" s="153"/>
      <c r="I2" s="269"/>
      <c r="K2" s="186" t="s">
        <v>25</v>
      </c>
      <c r="L2" s="187"/>
      <c r="M2" s="188"/>
      <c r="N2" s="188"/>
      <c r="R2" s="184" t="s">
        <v>22</v>
      </c>
      <c r="S2" s="189" t="s">
        <v>170</v>
      </c>
      <c r="T2" s="153"/>
      <c r="U2" s="153"/>
      <c r="V2" s="153"/>
      <c r="W2" s="153"/>
      <c r="X2" s="153"/>
    </row>
    <row r="3" spans="1:24" x14ac:dyDescent="0.2">
      <c r="F3" s="190" t="s">
        <v>21</v>
      </c>
      <c r="U3" s="190" t="s">
        <v>23</v>
      </c>
    </row>
    <row r="4" spans="1:24" ht="19.5" x14ac:dyDescent="0.35">
      <c r="A4" s="144" t="s">
        <v>16</v>
      </c>
      <c r="B4" s="153"/>
      <c r="C4" s="191" t="s">
        <v>55</v>
      </c>
      <c r="D4" s="153"/>
      <c r="E4" s="153"/>
      <c r="F4" s="153"/>
      <c r="G4" s="153"/>
      <c r="H4" s="153"/>
      <c r="I4" s="153"/>
      <c r="K4" s="184" t="s">
        <v>24</v>
      </c>
      <c r="N4" s="153"/>
      <c r="O4" s="192">
        <v>10</v>
      </c>
      <c r="P4" s="153"/>
      <c r="Q4" s="184" t="s">
        <v>26</v>
      </c>
    </row>
    <row r="5" spans="1:24" ht="13.5" thickBot="1" x14ac:dyDescent="0.25">
      <c r="B5" s="190" t="s">
        <v>19</v>
      </c>
      <c r="K5" s="184"/>
      <c r="L5" s="184"/>
      <c r="N5" s="193"/>
      <c r="O5" s="194"/>
      <c r="P5" s="193"/>
      <c r="W5" s="144" t="s">
        <v>2</v>
      </c>
    </row>
    <row r="6" spans="1:24" x14ac:dyDescent="0.2">
      <c r="A6" s="373" t="s">
        <v>88</v>
      </c>
      <c r="B6" s="195" t="s">
        <v>17</v>
      </c>
      <c r="C6" s="196"/>
      <c r="D6" s="197">
        <v>1</v>
      </c>
      <c r="E6" s="198"/>
      <c r="F6" s="195" t="s">
        <v>17</v>
      </c>
      <c r="G6" s="196"/>
      <c r="H6" s="197">
        <v>5</v>
      </c>
      <c r="I6" s="198"/>
      <c r="J6" s="195" t="s">
        <v>17</v>
      </c>
      <c r="K6" s="196"/>
      <c r="L6" s="197" t="s">
        <v>2</v>
      </c>
      <c r="M6" s="198"/>
      <c r="N6" s="195" t="s">
        <v>17</v>
      </c>
      <c r="O6" s="196"/>
      <c r="P6" s="197" t="s">
        <v>2</v>
      </c>
      <c r="Q6" s="198"/>
      <c r="R6" s="195" t="s">
        <v>17</v>
      </c>
      <c r="S6" s="196"/>
      <c r="T6" s="197" t="s">
        <v>2</v>
      </c>
      <c r="U6" s="197"/>
      <c r="V6" s="373" t="s">
        <v>88</v>
      </c>
      <c r="W6" s="196" t="s">
        <v>2</v>
      </c>
      <c r="X6" s="199"/>
    </row>
    <row r="7" spans="1:24" x14ac:dyDescent="0.2">
      <c r="A7" s="374"/>
      <c r="B7" s="200" t="s">
        <v>18</v>
      </c>
      <c r="C7" s="193"/>
      <c r="D7" s="193"/>
      <c r="E7" s="201"/>
      <c r="F7" s="200" t="s">
        <v>18</v>
      </c>
      <c r="G7" s="193"/>
      <c r="H7" s="193"/>
      <c r="I7" s="201"/>
      <c r="J7" s="200" t="s">
        <v>18</v>
      </c>
      <c r="K7" s="193"/>
      <c r="L7" s="193"/>
      <c r="M7" s="201"/>
      <c r="N7" s="200" t="s">
        <v>18</v>
      </c>
      <c r="O7" s="193"/>
      <c r="P7" s="193"/>
      <c r="Q7" s="201"/>
      <c r="R7" s="200" t="s">
        <v>18</v>
      </c>
      <c r="S7" s="193"/>
      <c r="T7" s="193"/>
      <c r="U7" s="193"/>
      <c r="V7" s="374"/>
      <c r="W7" s="193"/>
      <c r="X7" s="201"/>
    </row>
    <row r="8" spans="1:24" x14ac:dyDescent="0.2">
      <c r="A8" s="374"/>
      <c r="B8" s="202"/>
      <c r="C8" s="153"/>
      <c r="D8" s="153"/>
      <c r="E8" s="203"/>
      <c r="F8" s="202"/>
      <c r="G8" s="153"/>
      <c r="H8" s="153" t="s">
        <v>82</v>
      </c>
      <c r="I8" s="203"/>
      <c r="J8" s="202"/>
      <c r="K8" s="153"/>
      <c r="L8" s="153"/>
      <c r="M8" s="203"/>
      <c r="N8" s="202"/>
      <c r="O8" s="153"/>
      <c r="P8" s="153"/>
      <c r="Q8" s="203"/>
      <c r="R8" s="202"/>
      <c r="S8" s="153"/>
      <c r="T8" s="153"/>
      <c r="U8" s="153"/>
      <c r="V8" s="374"/>
      <c r="W8" s="375" t="s">
        <v>64</v>
      </c>
      <c r="X8" s="376"/>
    </row>
    <row r="9" spans="1:24" x14ac:dyDescent="0.2">
      <c r="A9" s="374"/>
      <c r="B9" s="204" t="s">
        <v>15</v>
      </c>
      <c r="C9" s="205" t="s">
        <v>41</v>
      </c>
      <c r="D9" s="205"/>
      <c r="E9" s="206"/>
      <c r="F9" s="204" t="s">
        <v>15</v>
      </c>
      <c r="G9" s="270" t="s">
        <v>84</v>
      </c>
      <c r="H9" s="270"/>
      <c r="I9" s="206"/>
      <c r="J9" s="204" t="s">
        <v>15</v>
      </c>
      <c r="K9" s="205" t="s">
        <v>2</v>
      </c>
      <c r="L9" s="205"/>
      <c r="M9" s="206"/>
      <c r="N9" s="204" t="s">
        <v>15</v>
      </c>
      <c r="O9" s="205" t="s">
        <v>2</v>
      </c>
      <c r="P9" s="205"/>
      <c r="Q9" s="206"/>
      <c r="R9" s="204" t="s">
        <v>15</v>
      </c>
      <c r="S9" s="205" t="s">
        <v>2</v>
      </c>
      <c r="T9" s="205"/>
      <c r="U9" s="205"/>
      <c r="V9" s="374"/>
      <c r="W9" s="375" t="s">
        <v>65</v>
      </c>
      <c r="X9" s="376"/>
    </row>
    <row r="10" spans="1:24" x14ac:dyDescent="0.2">
      <c r="A10" s="374"/>
      <c r="B10" s="202" t="s">
        <v>14</v>
      </c>
      <c r="C10" s="153"/>
      <c r="D10" s="205">
        <v>2000</v>
      </c>
      <c r="E10" s="207">
        <v>2000</v>
      </c>
      <c r="F10" s="202" t="s">
        <v>14</v>
      </c>
      <c r="G10" s="153"/>
      <c r="H10" s="205">
        <v>300</v>
      </c>
      <c r="I10" s="207">
        <v>80</v>
      </c>
      <c r="J10" s="202" t="s">
        <v>14</v>
      </c>
      <c r="K10" s="153"/>
      <c r="L10" s="205">
        <v>0</v>
      </c>
      <c r="M10" s="207">
        <v>2000</v>
      </c>
      <c r="N10" s="202" t="s">
        <v>14</v>
      </c>
      <c r="O10" s="153"/>
      <c r="P10" s="205">
        <v>0</v>
      </c>
      <c r="Q10" s="207">
        <v>2000</v>
      </c>
      <c r="R10" s="202" t="s">
        <v>14</v>
      </c>
      <c r="S10" s="153"/>
      <c r="T10" s="205">
        <v>0</v>
      </c>
      <c r="U10" s="208">
        <v>1000</v>
      </c>
      <c r="V10" s="374"/>
      <c r="W10" s="193" t="s">
        <v>2</v>
      </c>
      <c r="X10" s="209"/>
    </row>
    <row r="11" spans="1:24" x14ac:dyDescent="0.2">
      <c r="A11" s="374"/>
      <c r="B11" s="204" t="s">
        <v>7</v>
      </c>
      <c r="C11" s="210"/>
      <c r="D11" s="211" t="s">
        <v>9</v>
      </c>
      <c r="E11" s="212"/>
      <c r="F11" s="204" t="s">
        <v>7</v>
      </c>
      <c r="G11" s="210"/>
      <c r="H11" s="211" t="s">
        <v>9</v>
      </c>
      <c r="I11" s="212"/>
      <c r="J11" s="204" t="s">
        <v>7</v>
      </c>
      <c r="K11" s="210"/>
      <c r="L11" s="211" t="s">
        <v>9</v>
      </c>
      <c r="M11" s="212"/>
      <c r="N11" s="204" t="s">
        <v>7</v>
      </c>
      <c r="O11" s="210"/>
      <c r="P11" s="211" t="s">
        <v>9</v>
      </c>
      <c r="Q11" s="212"/>
      <c r="R11" s="204" t="s">
        <v>7</v>
      </c>
      <c r="S11" s="210"/>
      <c r="T11" s="211" t="s">
        <v>9</v>
      </c>
      <c r="U11" s="213"/>
      <c r="V11" s="374"/>
      <c r="W11" s="193" t="s">
        <v>2</v>
      </c>
      <c r="X11" s="201"/>
    </row>
    <row r="12" spans="1:24" ht="13.5" thickBot="1" x14ac:dyDescent="0.25">
      <c r="A12" s="374"/>
      <c r="B12" s="202" t="s">
        <v>8</v>
      </c>
      <c r="C12" s="214"/>
      <c r="D12" s="134"/>
      <c r="E12" s="203"/>
      <c r="F12" s="202" t="s">
        <v>8</v>
      </c>
      <c r="G12" s="214"/>
      <c r="H12" s="134"/>
      <c r="I12" s="203"/>
      <c r="J12" s="202" t="s">
        <v>8</v>
      </c>
      <c r="K12" s="214"/>
      <c r="L12" s="134"/>
      <c r="M12" s="203"/>
      <c r="N12" s="202" t="s">
        <v>8</v>
      </c>
      <c r="O12" s="214"/>
      <c r="P12" s="134"/>
      <c r="Q12" s="203"/>
      <c r="R12" s="202" t="s">
        <v>8</v>
      </c>
      <c r="S12" s="214"/>
      <c r="T12" s="134"/>
      <c r="U12" s="153"/>
      <c r="V12" s="374"/>
      <c r="W12" s="215"/>
      <c r="X12" s="216"/>
    </row>
    <row r="13" spans="1:24" x14ac:dyDescent="0.2">
      <c r="A13" s="374"/>
      <c r="B13" s="121" t="s">
        <v>3</v>
      </c>
      <c r="C13" s="119" t="s">
        <v>5</v>
      </c>
      <c r="D13" s="119" t="s">
        <v>10</v>
      </c>
      <c r="E13" s="120" t="s">
        <v>12</v>
      </c>
      <c r="F13" s="121" t="s">
        <v>3</v>
      </c>
      <c r="G13" s="119" t="s">
        <v>5</v>
      </c>
      <c r="H13" s="119" t="s">
        <v>10</v>
      </c>
      <c r="I13" s="120" t="s">
        <v>12</v>
      </c>
      <c r="J13" s="121" t="s">
        <v>3</v>
      </c>
      <c r="K13" s="119" t="s">
        <v>5</v>
      </c>
      <c r="L13" s="119" t="s">
        <v>10</v>
      </c>
      <c r="M13" s="120" t="s">
        <v>12</v>
      </c>
      <c r="N13" s="121" t="s">
        <v>3</v>
      </c>
      <c r="O13" s="119" t="s">
        <v>5</v>
      </c>
      <c r="P13" s="119" t="s">
        <v>10</v>
      </c>
      <c r="Q13" s="120" t="s">
        <v>12</v>
      </c>
      <c r="R13" s="121" t="s">
        <v>3</v>
      </c>
      <c r="S13" s="119" t="s">
        <v>5</v>
      </c>
      <c r="T13" s="119" t="s">
        <v>10</v>
      </c>
      <c r="U13" s="217" t="s">
        <v>12</v>
      </c>
      <c r="V13" s="374"/>
      <c r="W13" s="218" t="s">
        <v>10</v>
      </c>
      <c r="X13" s="219" t="s">
        <v>12</v>
      </c>
    </row>
    <row r="14" spans="1:24" ht="13.5" thickBot="1" x14ac:dyDescent="0.25">
      <c r="A14" s="374"/>
      <c r="B14" s="220" t="s">
        <v>4</v>
      </c>
      <c r="C14" s="221" t="s">
        <v>6</v>
      </c>
      <c r="D14" s="221" t="s">
        <v>11</v>
      </c>
      <c r="E14" s="219" t="s">
        <v>13</v>
      </c>
      <c r="F14" s="220" t="s">
        <v>4</v>
      </c>
      <c r="G14" s="221" t="s">
        <v>6</v>
      </c>
      <c r="H14" s="221" t="s">
        <v>11</v>
      </c>
      <c r="I14" s="219" t="s">
        <v>13</v>
      </c>
      <c r="J14" s="129" t="s">
        <v>4</v>
      </c>
      <c r="K14" s="127" t="s">
        <v>6</v>
      </c>
      <c r="L14" s="127" t="s">
        <v>11</v>
      </c>
      <c r="M14" s="128" t="s">
        <v>13</v>
      </c>
      <c r="N14" s="129" t="s">
        <v>4</v>
      </c>
      <c r="O14" s="127" t="s">
        <v>6</v>
      </c>
      <c r="P14" s="127" t="s">
        <v>11</v>
      </c>
      <c r="Q14" s="128" t="s">
        <v>13</v>
      </c>
      <c r="R14" s="220" t="s">
        <v>4</v>
      </c>
      <c r="S14" s="221" t="s">
        <v>6</v>
      </c>
      <c r="T14" s="221" t="s">
        <v>11</v>
      </c>
      <c r="U14" s="222" t="s">
        <v>13</v>
      </c>
      <c r="V14" s="374"/>
      <c r="W14" s="223" t="s">
        <v>11</v>
      </c>
      <c r="X14" s="128" t="s">
        <v>13</v>
      </c>
    </row>
    <row r="15" spans="1:24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14831.2433</v>
      </c>
      <c r="C15" s="181">
        <f ca="1">INDIRECT(ADDRESS(Данные!$A7,C$1,1,1,"Данные"), 1)</f>
        <v>5508.9867999999997</v>
      </c>
      <c r="D15" s="289"/>
      <c r="E15" s="289"/>
      <c r="F15" s="180">
        <f ca="1">INDIRECT(ADDRESS(Данные!$A7,F$1,1,1,"Данные"), 1)</f>
        <v>0</v>
      </c>
      <c r="G15" s="181">
        <f ca="1">INDIRECT(ADDRESS(Данные!$A7,G$1,1,1,"Данные"), 1)</f>
        <v>0</v>
      </c>
      <c r="H15" s="137"/>
      <c r="I15" s="140"/>
      <c r="J15" s="135"/>
      <c r="K15" s="135"/>
      <c r="L15" s="137" t="s">
        <v>2</v>
      </c>
      <c r="M15" s="137" t="s">
        <v>2</v>
      </c>
      <c r="N15" s="135"/>
      <c r="O15" s="137"/>
      <c r="P15" s="137" t="s">
        <v>2</v>
      </c>
      <c r="Q15" s="137" t="s">
        <v>2</v>
      </c>
      <c r="R15" s="135"/>
      <c r="S15" s="136"/>
      <c r="T15" s="137" t="s">
        <v>2</v>
      </c>
      <c r="U15" s="197" t="s">
        <v>2</v>
      </c>
      <c r="V15" s="141">
        <f ca="1">$A15</f>
        <v>44545</v>
      </c>
      <c r="W15" s="225" t="s">
        <v>2</v>
      </c>
      <c r="X15" s="140" t="s">
        <v>2</v>
      </c>
    </row>
    <row r="16" spans="1:24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14831.3488</v>
      </c>
      <c r="C16" s="175">
        <f ca="1">IF(INDIRECT(ADDRESS(Данные!$A8,C$1,1,1,"Данные"),1)=0,C15,INDIRECT(ADDRESS(Данные!$A8,C$1,1,1,"Данные"),1))</f>
        <v>5509.0041000000001</v>
      </c>
      <c r="D16" s="176">
        <f ca="1">(B16-B15)*D$10 * (3 - Данные!$A8 + Данные!$A7)</f>
        <v>210.99999999933061</v>
      </c>
      <c r="E16" s="176">
        <f ca="1">(C16-C15)*D$10 * (3 - Данные!$A8 + Данные!$A7)</f>
        <v>34.600000000864384</v>
      </c>
      <c r="F16" s="175">
        <f ca="1">IF(INDIRECT(ADDRESS(Данные!$A8,F$1,1,1,"Данные"),1)=0,F15,INDIRECT(ADDRESS(Данные!$A8,F$1,1,1,"Данные"),1))</f>
        <v>0</v>
      </c>
      <c r="G16" s="175">
        <f ca="1">IF(INDIRECT(ADDRESS(Данные!$A8,G$1,1,1,"Данные"),1)=0,G15,INDIRECT(ADDRESS(Данные!$A8,G$1,1,1,"Данные"),1))</f>
        <v>0</v>
      </c>
      <c r="H16" s="176">
        <f ca="1">(F16-F15)*H$10 * (3 - Данные!$A8 + Данные!$A7)</f>
        <v>0</v>
      </c>
      <c r="I16" s="176">
        <f ca="1">(G16-G15)*H$10 * (3 - Данные!$A8 + Данные!$A7)</f>
        <v>0</v>
      </c>
      <c r="J16" s="146"/>
      <c r="K16" s="146"/>
      <c r="L16" s="176">
        <f>(J16-J15)*L10</f>
        <v>0</v>
      </c>
      <c r="M16" s="176">
        <f>(K16-K15)*M10</f>
        <v>0</v>
      </c>
      <c r="N16" s="146"/>
      <c r="O16" s="147"/>
      <c r="P16" s="176">
        <f>(N16-N15)*P10</f>
        <v>0</v>
      </c>
      <c r="Q16" s="176">
        <f>(O16-O15)*Q10</f>
        <v>0</v>
      </c>
      <c r="R16" s="146"/>
      <c r="S16" s="148"/>
      <c r="T16" s="176">
        <f>(R16-R15)*T10</f>
        <v>0</v>
      </c>
      <c r="U16" s="333">
        <f>(S16-S15)*U10</f>
        <v>0</v>
      </c>
      <c r="V16" s="309">
        <f t="shared" ref="V16:V45" ca="1" si="0">$A16</f>
        <v>44545.041666666664</v>
      </c>
      <c r="W16" s="336">
        <f ca="1">D16+H16+L16+P16+T16</f>
        <v>210.99999999933061</v>
      </c>
      <c r="X16" s="243">
        <f ca="1">E16+I16+M16+Q16+U16</f>
        <v>34.600000000864384</v>
      </c>
    </row>
    <row r="17" spans="1:24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14831.459000000001</v>
      </c>
      <c r="C17" s="175">
        <f ca="1">IF(INDIRECT(ADDRESS(Данные!$A9,C$1,1,1,"Данные"),1)=0,C16,INDIRECT(ADDRESS(Данные!$A9,C$1,1,1,"Данные"),1))</f>
        <v>5509.0217000000002</v>
      </c>
      <c r="D17" s="176">
        <f ca="1">(B17-B16)*D$10 * (3 - Данные!$A9 + Данные!$A8)</f>
        <v>220.40000000197324</v>
      </c>
      <c r="E17" s="176">
        <f ca="1">(C17-C16)*D$10 * (3 - Данные!$A9 + Данные!$A8)</f>
        <v>35.200000000259024</v>
      </c>
      <c r="F17" s="175">
        <f ca="1">IF(INDIRECT(ADDRESS(Данные!$A9,F$1,1,1,"Данные"),1)=0,F16,INDIRECT(ADDRESS(Данные!$A9,F$1,1,1,"Данные"),1))</f>
        <v>0</v>
      </c>
      <c r="G17" s="175">
        <f ca="1">IF(INDIRECT(ADDRESS(Данные!$A9,G$1,1,1,"Данные"),1)=0,G16,INDIRECT(ADDRESS(Данные!$A9,G$1,1,1,"Данные"),1))</f>
        <v>0</v>
      </c>
      <c r="H17" s="176">
        <f ca="1">(F17-F16)*H$10 * (3 - Данные!$A9 + Данные!$A8)</f>
        <v>0</v>
      </c>
      <c r="I17" s="176">
        <f ca="1">(G17-G16)*H$10 * (3 - Данные!$A9 + Данные!$A8)</f>
        <v>0</v>
      </c>
      <c r="J17" s="146"/>
      <c r="K17" s="146"/>
      <c r="L17" s="176">
        <f>(J17-J16)*L10</f>
        <v>0</v>
      </c>
      <c r="M17" s="176">
        <f>(K17-K16)*M10</f>
        <v>0</v>
      </c>
      <c r="N17" s="146"/>
      <c r="O17" s="147"/>
      <c r="P17" s="176">
        <f>(N17-N16)*P10</f>
        <v>0</v>
      </c>
      <c r="Q17" s="176">
        <f>(O17-O16)*Q10</f>
        <v>0</v>
      </c>
      <c r="R17" s="146"/>
      <c r="S17" s="148"/>
      <c r="T17" s="176">
        <f>(R17-R16)*T10</f>
        <v>0</v>
      </c>
      <c r="U17" s="333">
        <f>(S17-S16)*U10</f>
        <v>0</v>
      </c>
      <c r="V17" s="309">
        <f t="shared" ca="1" si="0"/>
        <v>44545.083333333336</v>
      </c>
      <c r="W17" s="336">
        <f t="shared" ref="W17:X43" ca="1" si="1">D17+H17+L17+P17+T17</f>
        <v>220.40000000197324</v>
      </c>
      <c r="X17" s="243">
        <f t="shared" ca="1" si="1"/>
        <v>35.200000000259024</v>
      </c>
    </row>
    <row r="18" spans="1:24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14831.5692</v>
      </c>
      <c r="C18" s="175">
        <f ca="1">IF(INDIRECT(ADDRESS(Данные!$A10,C$1,1,1,"Данные"),1)=0,C17,INDIRECT(ADDRESS(Данные!$A10,C$1,1,1,"Данные"),1))</f>
        <v>5509.0393999999997</v>
      </c>
      <c r="D18" s="176">
        <f ca="1">(B18-B17)*D$10 * (3 - Данные!$A10 + Данные!$A9)</f>
        <v>220.39999999833526</v>
      </c>
      <c r="E18" s="176">
        <f ca="1">(C18-C17)*D$10 * (3 - Данные!$A10 + Данные!$A9)</f>
        <v>35.399999998844578</v>
      </c>
      <c r="F18" s="175">
        <f ca="1">IF(INDIRECT(ADDRESS(Данные!$A10,F$1,1,1,"Данные"),1)=0,F17,INDIRECT(ADDRESS(Данные!$A10,F$1,1,1,"Данные"),1))</f>
        <v>0</v>
      </c>
      <c r="G18" s="175">
        <f ca="1">IF(INDIRECT(ADDRESS(Данные!$A10,G$1,1,1,"Данные"),1)=0,G17,INDIRECT(ADDRESS(Данные!$A10,G$1,1,1,"Данные"),1))</f>
        <v>0</v>
      </c>
      <c r="H18" s="176">
        <f ca="1">(F18-F17)*H$10 * (3 - Данные!$A10 + Данные!$A9)</f>
        <v>0</v>
      </c>
      <c r="I18" s="176">
        <f ca="1">(G18-G17)*H$10 * (3 - Данные!$A10 + Данные!$A9)</f>
        <v>0</v>
      </c>
      <c r="J18" s="146"/>
      <c r="K18" s="146"/>
      <c r="L18" s="176">
        <f>(J18-J17)*L10</f>
        <v>0</v>
      </c>
      <c r="M18" s="176">
        <f>(K18-K17)*M10</f>
        <v>0</v>
      </c>
      <c r="N18" s="146"/>
      <c r="O18" s="147"/>
      <c r="P18" s="176">
        <f>(N18-N17)*P10</f>
        <v>0</v>
      </c>
      <c r="Q18" s="176">
        <f>(O18-O17)*Q10</f>
        <v>0</v>
      </c>
      <c r="R18" s="146"/>
      <c r="S18" s="148"/>
      <c r="T18" s="176">
        <f>(R18-R17)*T10</f>
        <v>0</v>
      </c>
      <c r="U18" s="333">
        <f>(S18-S17)*U10</f>
        <v>0</v>
      </c>
      <c r="V18" s="309">
        <f t="shared" ca="1" si="0"/>
        <v>44545.125</v>
      </c>
      <c r="W18" s="336">
        <f t="shared" ca="1" si="1"/>
        <v>220.39999999833526</v>
      </c>
      <c r="X18" s="243">
        <f t="shared" ca="1" si="1"/>
        <v>35.399999998844578</v>
      </c>
    </row>
    <row r="19" spans="1:24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14831.683000000001</v>
      </c>
      <c r="C19" s="175">
        <f ca="1">IF(INDIRECT(ADDRESS(Данные!$A11,C$1,1,1,"Данные"),1)=0,C18,INDIRECT(ADDRESS(Данные!$A11,C$1,1,1,"Данные"),1))</f>
        <v>5509.0576000000001</v>
      </c>
      <c r="D19" s="176">
        <f ca="1">(B19-B18)*D$10 * (3 - Данные!$A11 + Данные!$A10)</f>
        <v>227.60000000198488</v>
      </c>
      <c r="E19" s="176">
        <f ca="1">(C19-C18)*D$10 * (3 - Данные!$A11 + Данные!$A10)</f>
        <v>36.400000000867294</v>
      </c>
      <c r="F19" s="175">
        <f ca="1">IF(INDIRECT(ADDRESS(Данные!$A11,F$1,1,1,"Данные"),1)=0,F18,INDIRECT(ADDRESS(Данные!$A11,F$1,1,1,"Данные"),1))</f>
        <v>0</v>
      </c>
      <c r="G19" s="175">
        <f ca="1">IF(INDIRECT(ADDRESS(Данные!$A11,G$1,1,1,"Данные"),1)=0,G18,INDIRECT(ADDRESS(Данные!$A11,G$1,1,1,"Данные"),1))</f>
        <v>0</v>
      </c>
      <c r="H19" s="176">
        <f ca="1">(F19-F18)*H$10 * (3 - Данные!$A11 + Данные!$A10)</f>
        <v>0</v>
      </c>
      <c r="I19" s="176">
        <f ca="1">(G19-G18)*H$10 * (3 - Данные!$A11 + Данные!$A10)</f>
        <v>0</v>
      </c>
      <c r="J19" s="146"/>
      <c r="K19" s="146"/>
      <c r="L19" s="176">
        <f>(J19-J18)*L10</f>
        <v>0</v>
      </c>
      <c r="M19" s="176">
        <f>(K19-K18)*M10</f>
        <v>0</v>
      </c>
      <c r="N19" s="146"/>
      <c r="O19" s="147"/>
      <c r="P19" s="176">
        <f>(N19-N18)*P10</f>
        <v>0</v>
      </c>
      <c r="Q19" s="176">
        <f>(O19-O18)*Q10</f>
        <v>0</v>
      </c>
      <c r="R19" s="146"/>
      <c r="S19" s="148"/>
      <c r="T19" s="176">
        <f>(R19-R18)*T10</f>
        <v>0</v>
      </c>
      <c r="U19" s="333">
        <f>(S19-S18)*U10</f>
        <v>0</v>
      </c>
      <c r="V19" s="309">
        <f t="shared" ca="1" si="0"/>
        <v>44545.166666666664</v>
      </c>
      <c r="W19" s="336">
        <f t="shared" ca="1" si="1"/>
        <v>227.60000000198488</v>
      </c>
      <c r="X19" s="243">
        <f t="shared" ca="1" si="1"/>
        <v>36.400000000867294</v>
      </c>
    </row>
    <row r="20" spans="1:24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14831.7971</v>
      </c>
      <c r="C20" s="175">
        <f ca="1">IF(INDIRECT(ADDRESS(Данные!$A12,C$1,1,1,"Данные"),1)=0,C19,INDIRECT(ADDRESS(Данные!$A12,C$1,1,1,"Данные"),1))</f>
        <v>5509.0758999999998</v>
      </c>
      <c r="D20" s="176">
        <f ca="1">(B20-B19)*D$10 * (3 - Данные!$A12 + Данные!$A11)</f>
        <v>228.19999999774154</v>
      </c>
      <c r="E20" s="176">
        <f ca="1">(C20-C19)*D$10 * (3 - Данные!$A12 + Данные!$A11)</f>
        <v>36.599999999452848</v>
      </c>
      <c r="F20" s="175">
        <f ca="1">IF(INDIRECT(ADDRESS(Данные!$A12,F$1,1,1,"Данные"),1)=0,F19,INDIRECT(ADDRESS(Данные!$A12,F$1,1,1,"Данные"),1))</f>
        <v>0</v>
      </c>
      <c r="G20" s="175">
        <f ca="1">IF(INDIRECT(ADDRESS(Данные!$A12,G$1,1,1,"Данные"),1)=0,G19,INDIRECT(ADDRESS(Данные!$A12,G$1,1,1,"Данные"),1))</f>
        <v>0</v>
      </c>
      <c r="H20" s="176">
        <f ca="1">(F20-F19)*H$10 * (3 - Данные!$A12 + Данные!$A11)</f>
        <v>0</v>
      </c>
      <c r="I20" s="176">
        <f ca="1">(G20-G19)*H$10 * (3 - Данные!$A12 + Данные!$A11)</f>
        <v>0</v>
      </c>
      <c r="J20" s="146"/>
      <c r="K20" s="146"/>
      <c r="L20" s="176">
        <f>(J20-J19)*L10</f>
        <v>0</v>
      </c>
      <c r="M20" s="176">
        <f>(K20-K19)*M10</f>
        <v>0</v>
      </c>
      <c r="N20" s="146"/>
      <c r="O20" s="147"/>
      <c r="P20" s="176">
        <f>(N20-N19)*P10</f>
        <v>0</v>
      </c>
      <c r="Q20" s="176">
        <f>(O20-O19)*Q10</f>
        <v>0</v>
      </c>
      <c r="R20" s="146"/>
      <c r="S20" s="148"/>
      <c r="T20" s="176">
        <f>(R20-R19)*T10</f>
        <v>0</v>
      </c>
      <c r="U20" s="333">
        <f>(S20-S19)*U10</f>
        <v>0</v>
      </c>
      <c r="V20" s="309">
        <f t="shared" ca="1" si="0"/>
        <v>44545.208333333336</v>
      </c>
      <c r="W20" s="336">
        <f t="shared" ca="1" si="1"/>
        <v>228.19999999774154</v>
      </c>
      <c r="X20" s="243">
        <f t="shared" ca="1" si="1"/>
        <v>36.599999999452848</v>
      </c>
    </row>
    <row r="21" spans="1:24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14831.914000000001</v>
      </c>
      <c r="C21" s="175">
        <f ca="1">IF(INDIRECT(ADDRESS(Данные!$A13,C$1,1,1,"Данные"),1)=0,C20,INDIRECT(ADDRESS(Данные!$A13,C$1,1,1,"Данные"),1))</f>
        <v>5509.0942999999997</v>
      </c>
      <c r="D21" s="176">
        <f ca="1">(B21-B20)*D$10 * (3 - Данные!$A13 + Данные!$A12)</f>
        <v>233.8000000017928</v>
      </c>
      <c r="E21" s="176">
        <f ca="1">(C21-C20)*D$10 * (3 - Данные!$A13 + Данные!$A12)</f>
        <v>36.799999999857391</v>
      </c>
      <c r="F21" s="175">
        <f ca="1">IF(INDIRECT(ADDRESS(Данные!$A13,F$1,1,1,"Данные"),1)=0,F20,INDIRECT(ADDRESS(Данные!$A13,F$1,1,1,"Данные"),1))</f>
        <v>0</v>
      </c>
      <c r="G21" s="175">
        <f ca="1">IF(INDIRECT(ADDRESS(Данные!$A13,G$1,1,1,"Данные"),1)=0,G20,INDIRECT(ADDRESS(Данные!$A13,G$1,1,1,"Данные"),1))</f>
        <v>0</v>
      </c>
      <c r="H21" s="176">
        <f ca="1">(F21-F20)*H$10 * (3 - Данные!$A13 + Данные!$A12)</f>
        <v>0</v>
      </c>
      <c r="I21" s="176">
        <f ca="1">(G21-G20)*H$10 * (3 - Данные!$A13 + Данные!$A12)</f>
        <v>0</v>
      </c>
      <c r="J21" s="146"/>
      <c r="K21" s="146"/>
      <c r="L21" s="176">
        <f>(J21-J20)*L10</f>
        <v>0</v>
      </c>
      <c r="M21" s="176">
        <f>(K21-K20)*M10</f>
        <v>0</v>
      </c>
      <c r="N21" s="146"/>
      <c r="O21" s="147"/>
      <c r="P21" s="176">
        <f>(N21-N20)*P10</f>
        <v>0</v>
      </c>
      <c r="Q21" s="176">
        <f>(O21-O20)*Q10</f>
        <v>0</v>
      </c>
      <c r="R21" s="146"/>
      <c r="S21" s="148"/>
      <c r="T21" s="176">
        <f>(R21-R20)*T10</f>
        <v>0</v>
      </c>
      <c r="U21" s="333">
        <f>(S21-S20)*U10</f>
        <v>0</v>
      </c>
      <c r="V21" s="309">
        <f t="shared" ca="1" si="0"/>
        <v>44545.25</v>
      </c>
      <c r="W21" s="336">
        <f t="shared" ca="1" si="1"/>
        <v>233.8000000017928</v>
      </c>
      <c r="X21" s="243">
        <f t="shared" ca="1" si="1"/>
        <v>36.799999999857391</v>
      </c>
    </row>
    <row r="22" spans="1:24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14832.0301</v>
      </c>
      <c r="C22" s="175">
        <f ca="1">IF(INDIRECT(ADDRESS(Данные!$A14,C$1,1,1,"Данные"),1)=0,C21,INDIRECT(ADDRESS(Данные!$A14,C$1,1,1,"Данные"),1))</f>
        <v>5509.1117000000004</v>
      </c>
      <c r="D22" s="176">
        <f ca="1">(B22-B21)*D$10 * (3 - Данные!$A14 + Данные!$A13)</f>
        <v>232.19999999855645</v>
      </c>
      <c r="E22" s="176">
        <f ca="1">(C22-C21)*D$10 * (3 - Данные!$A14 + Данные!$A13)</f>
        <v>34.800000001268927</v>
      </c>
      <c r="F22" s="175">
        <f ca="1">IF(INDIRECT(ADDRESS(Данные!$A14,F$1,1,1,"Данные"),1)=0,F21,INDIRECT(ADDRESS(Данные!$A14,F$1,1,1,"Данные"),1))</f>
        <v>0</v>
      </c>
      <c r="G22" s="175">
        <f ca="1">IF(INDIRECT(ADDRESS(Данные!$A14,G$1,1,1,"Данные"),1)=0,G21,INDIRECT(ADDRESS(Данные!$A14,G$1,1,1,"Данные"),1))</f>
        <v>0</v>
      </c>
      <c r="H22" s="176">
        <f ca="1">(F22-F21)*H$10 * (3 - Данные!$A14 + Данные!$A13)</f>
        <v>0</v>
      </c>
      <c r="I22" s="176">
        <f ca="1">(G22-G21)*H$10 * (3 - Данные!$A14 + Данные!$A13)</f>
        <v>0</v>
      </c>
      <c r="J22" s="146"/>
      <c r="K22" s="146"/>
      <c r="L22" s="176">
        <f>(J22-J21)*L10</f>
        <v>0</v>
      </c>
      <c r="M22" s="176">
        <f>(K22-K21)*M10</f>
        <v>0</v>
      </c>
      <c r="N22" s="146"/>
      <c r="O22" s="147"/>
      <c r="P22" s="176">
        <f>(N22-N21)*P10</f>
        <v>0</v>
      </c>
      <c r="Q22" s="176">
        <f>(O22-O21)*Q10</f>
        <v>0</v>
      </c>
      <c r="R22" s="146"/>
      <c r="S22" s="148"/>
      <c r="T22" s="176">
        <f>(R22-R21)*T10</f>
        <v>0</v>
      </c>
      <c r="U22" s="333">
        <f>(S22-S21)*U10</f>
        <v>0</v>
      </c>
      <c r="V22" s="309">
        <f t="shared" ca="1" si="0"/>
        <v>44545.291666666664</v>
      </c>
      <c r="W22" s="336">
        <f t="shared" ca="1" si="1"/>
        <v>232.19999999855645</v>
      </c>
      <c r="X22" s="243">
        <f t="shared" ca="1" si="1"/>
        <v>34.800000001268927</v>
      </c>
    </row>
    <row r="23" spans="1:24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14832.1448</v>
      </c>
      <c r="C23" s="175">
        <f ca="1">IF(INDIRECT(ADDRESS(Данные!$A15,C$1,1,1,"Данные"),1)=0,C22,INDIRECT(ADDRESS(Данные!$A15,C$1,1,1,"Данные"),1))</f>
        <v>5509.1291000000001</v>
      </c>
      <c r="D23" s="176">
        <f ca="1">(B23-B22)*D$10 * (3 - Данные!$A15 + Данные!$A14)</f>
        <v>229.4000000001688</v>
      </c>
      <c r="E23" s="176">
        <f ca="1">(C23-C22)*D$10 * (3 - Данные!$A15 + Данные!$A14)</f>
        <v>34.799999999449938</v>
      </c>
      <c r="F23" s="175">
        <f ca="1">IF(INDIRECT(ADDRESS(Данные!$A15,F$1,1,1,"Данные"),1)=0,F22,INDIRECT(ADDRESS(Данные!$A15,F$1,1,1,"Данные"),1))</f>
        <v>0</v>
      </c>
      <c r="G23" s="175">
        <f ca="1">IF(INDIRECT(ADDRESS(Данные!$A15,G$1,1,1,"Данные"),1)=0,G22,INDIRECT(ADDRESS(Данные!$A15,G$1,1,1,"Данные"),1))</f>
        <v>0</v>
      </c>
      <c r="H23" s="176">
        <f ca="1">(F23-F22)*H$10 * (3 - Данные!$A15 + Данные!$A14)</f>
        <v>0</v>
      </c>
      <c r="I23" s="176">
        <f ca="1">(G23-G22)*H$10 * (3 - Данные!$A15 + Данные!$A14)</f>
        <v>0</v>
      </c>
      <c r="J23" s="131"/>
      <c r="K23" s="146"/>
      <c r="L23" s="176">
        <f>(J23-J22)*L10</f>
        <v>0</v>
      </c>
      <c r="M23" s="176">
        <f>(K23-K22)*M10</f>
        <v>0</v>
      </c>
      <c r="N23" s="146"/>
      <c r="O23" s="147"/>
      <c r="P23" s="176">
        <f>(N23-N22)*P10</f>
        <v>0</v>
      </c>
      <c r="Q23" s="176">
        <f>(O23-O22)*Q10</f>
        <v>0</v>
      </c>
      <c r="R23" s="146"/>
      <c r="S23" s="148"/>
      <c r="T23" s="176">
        <f>(R23-R22)*T10</f>
        <v>0</v>
      </c>
      <c r="U23" s="333">
        <f>(S23-S22)*U10</f>
        <v>0</v>
      </c>
      <c r="V23" s="309">
        <f t="shared" ca="1" si="0"/>
        <v>44545.333333333336</v>
      </c>
      <c r="W23" s="336">
        <f t="shared" ca="1" si="1"/>
        <v>229.4000000001688</v>
      </c>
      <c r="X23" s="243">
        <f t="shared" ca="1" si="1"/>
        <v>34.799999999449938</v>
      </c>
    </row>
    <row r="24" spans="1:24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14832.247799999999</v>
      </c>
      <c r="C24" s="175">
        <f ca="1">IF(INDIRECT(ADDRESS(Данные!$A16,C$1,1,1,"Данные"),1)=0,C23,INDIRECT(ADDRESS(Данные!$A16,C$1,1,1,"Данные"),1))</f>
        <v>5509.1441000000004</v>
      </c>
      <c r="D24" s="176">
        <f ca="1">(B24-B23)*D$10 * (3 - Данные!$A16 + Данные!$A15)</f>
        <v>205.99999999831198</v>
      </c>
      <c r="E24" s="176">
        <f ca="1">(C24-C23)*D$10 * (3 - Данные!$A16 + Данные!$A15)</f>
        <v>30.000000000654836</v>
      </c>
      <c r="F24" s="175">
        <f ca="1">IF(INDIRECT(ADDRESS(Данные!$A16,F$1,1,1,"Данные"),1)=0,F23,INDIRECT(ADDRESS(Данные!$A16,F$1,1,1,"Данные"),1))</f>
        <v>0</v>
      </c>
      <c r="G24" s="175">
        <f ca="1">IF(INDIRECT(ADDRESS(Данные!$A16,G$1,1,1,"Данные"),1)=0,G23,INDIRECT(ADDRESS(Данные!$A16,G$1,1,1,"Данные"),1))</f>
        <v>0</v>
      </c>
      <c r="H24" s="176">
        <f ca="1">(F24-F23)*H$10 * (3 - Данные!$A16 + Данные!$A15)</f>
        <v>0</v>
      </c>
      <c r="I24" s="176">
        <f ca="1">(G24-G23)*H$10 * (3 - Данные!$A16 + Данные!$A15)</f>
        <v>0</v>
      </c>
      <c r="J24" s="146"/>
      <c r="K24" s="146"/>
      <c r="L24" s="176">
        <f>(J24-J23)*L10</f>
        <v>0</v>
      </c>
      <c r="M24" s="176">
        <f>(K24-K23)*M10</f>
        <v>0</v>
      </c>
      <c r="N24" s="146"/>
      <c r="O24" s="147"/>
      <c r="P24" s="176">
        <f>(N24-N23)*P10</f>
        <v>0</v>
      </c>
      <c r="Q24" s="176">
        <f>(O24-O23)*Q10</f>
        <v>0</v>
      </c>
      <c r="R24" s="146"/>
      <c r="S24" s="148"/>
      <c r="T24" s="176">
        <f>(R24-R23)*T10</f>
        <v>0</v>
      </c>
      <c r="U24" s="333">
        <f>(S24-S23)*U10</f>
        <v>0</v>
      </c>
      <c r="V24" s="309">
        <f t="shared" ca="1" si="0"/>
        <v>44545.375</v>
      </c>
      <c r="W24" s="336">
        <f t="shared" ca="1" si="1"/>
        <v>205.99999999831198</v>
      </c>
      <c r="X24" s="243">
        <f t="shared" ca="1" si="1"/>
        <v>30.000000000654836</v>
      </c>
    </row>
    <row r="25" spans="1:24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14832.293900000001</v>
      </c>
      <c r="C25" s="175">
        <f ca="1">IF(INDIRECT(ADDRESS(Данные!$A17,C$1,1,1,"Данные"),1)=0,C24,INDIRECT(ADDRESS(Данные!$A17,C$1,1,1,"Данные"),1))</f>
        <v>5509.1503000000002</v>
      </c>
      <c r="D25" s="176">
        <f ca="1">(B25-B24)*D$10 * (3 - Данные!$A17 + Данные!$A16)</f>
        <v>184.40000000555301</v>
      </c>
      <c r="E25" s="176">
        <f ca="1">(C25-C24)*D$10 * (3 - Данные!$A17 + Данные!$A16)</f>
        <v>24.799999999231659</v>
      </c>
      <c r="F25" s="175">
        <f ca="1">IF(INDIRECT(ADDRESS(Данные!$A17,F$1,1,1,"Данные"),1)=0,F24,INDIRECT(ADDRESS(Данные!$A17,F$1,1,1,"Данные"),1))</f>
        <v>0</v>
      </c>
      <c r="G25" s="175">
        <f ca="1">IF(INDIRECT(ADDRESS(Данные!$A17,G$1,1,1,"Данные"),1)=0,G24,INDIRECT(ADDRESS(Данные!$A17,G$1,1,1,"Данные"),1))</f>
        <v>0</v>
      </c>
      <c r="H25" s="176">
        <f ca="1">(F25-F24)*H$10 * (3 - Данные!$A17 + Данные!$A16)</f>
        <v>0</v>
      </c>
      <c r="I25" s="176">
        <f ca="1">(G25-G24)*H$10 * (3 - Данные!$A17 + Данные!$A16)</f>
        <v>0</v>
      </c>
      <c r="J25" s="146"/>
      <c r="K25" s="146"/>
      <c r="L25" s="176">
        <f>(J25-J24)*L10/0.5</f>
        <v>0</v>
      </c>
      <c r="M25" s="176">
        <f>(K25-K24)*M10/0.5</f>
        <v>0</v>
      </c>
      <c r="N25" s="146"/>
      <c r="O25" s="147"/>
      <c r="P25" s="176">
        <f>(N25-N24)*P10/0.5</f>
        <v>0</v>
      </c>
      <c r="Q25" s="176">
        <f>(O25-O24)*Q10/0.5</f>
        <v>0</v>
      </c>
      <c r="R25" s="146"/>
      <c r="S25" s="148"/>
      <c r="T25" s="176">
        <f>(R25-R24)*T10/0.5</f>
        <v>0</v>
      </c>
      <c r="U25" s="333">
        <f>(S25-S24)*U10/0.5</f>
        <v>0</v>
      </c>
      <c r="V25" s="309">
        <f t="shared" ca="1" si="0"/>
        <v>44545.395833333336</v>
      </c>
      <c r="W25" s="336">
        <f t="shared" ca="1" si="1"/>
        <v>184.40000000555301</v>
      </c>
      <c r="X25" s="243">
        <f t="shared" ca="1" si="1"/>
        <v>24.799999999231659</v>
      </c>
    </row>
    <row r="26" spans="1:24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14832.339099999999</v>
      </c>
      <c r="C26" s="175">
        <f ca="1">IF(INDIRECT(ADDRESS(Данные!$A18,C$1,1,1,"Данные"),1)=0,C25,INDIRECT(ADDRESS(Данные!$A18,C$1,1,1,"Данные"),1))</f>
        <v>5509.1562000000004</v>
      </c>
      <c r="D26" s="176">
        <f ca="1">(B26-B25)*D$10 * (3 - Данные!$A18 + Данные!$A17)</f>
        <v>180.79999999463325</v>
      </c>
      <c r="E26" s="176">
        <f ca="1">(C26-C25)*D$10 * (3 - Данные!$A18 + Данные!$A17)</f>
        <v>23.600000000442378</v>
      </c>
      <c r="F26" s="175">
        <f ca="1">IF(INDIRECT(ADDRESS(Данные!$A18,F$1,1,1,"Данные"),1)=0,F25,INDIRECT(ADDRESS(Данные!$A18,F$1,1,1,"Данные"),1))</f>
        <v>0</v>
      </c>
      <c r="G26" s="175">
        <f ca="1">IF(INDIRECT(ADDRESS(Данные!$A18,G$1,1,1,"Данные"),1)=0,G25,INDIRECT(ADDRESS(Данные!$A18,G$1,1,1,"Данные"),1))</f>
        <v>0</v>
      </c>
      <c r="H26" s="176">
        <f ca="1">(F26-F25)*H$10 * (3 - Данные!$A18 + Данные!$A17)</f>
        <v>0</v>
      </c>
      <c r="I26" s="176">
        <f ca="1">(G26-G25)*H$10 * (3 - Данные!$A18 + Данные!$A17)</f>
        <v>0</v>
      </c>
      <c r="J26" s="146"/>
      <c r="K26" s="148"/>
      <c r="L26" s="176">
        <f>(J26-J25)*L10/0.5</f>
        <v>0</v>
      </c>
      <c r="M26" s="176">
        <f>(K26-K25)*M10/0.5</f>
        <v>0</v>
      </c>
      <c r="N26" s="146"/>
      <c r="O26" s="147"/>
      <c r="P26" s="176">
        <f>(N26-N25)*P10/0.5</f>
        <v>0</v>
      </c>
      <c r="Q26" s="176">
        <f>(O26-O25)*Q10/0.5</f>
        <v>0</v>
      </c>
      <c r="R26" s="146"/>
      <c r="S26" s="148"/>
      <c r="T26" s="176">
        <f>(R26-R25)*T10/0.5</f>
        <v>0</v>
      </c>
      <c r="U26" s="333">
        <f>(S26-S25)*U10/0.5</f>
        <v>0</v>
      </c>
      <c r="V26" s="309">
        <f t="shared" ca="1" si="0"/>
        <v>44545.416666666664</v>
      </c>
      <c r="W26" s="336">
        <f t="shared" ca="1" si="1"/>
        <v>180.79999999463325</v>
      </c>
      <c r="X26" s="243">
        <f t="shared" ca="1" si="1"/>
        <v>23.600000000442378</v>
      </c>
    </row>
    <row r="27" spans="1:24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14832.384599999999</v>
      </c>
      <c r="C27" s="175">
        <f ca="1">IF(INDIRECT(ADDRESS(Данные!$A19,C$1,1,1,"Данные"),1)=0,C26,INDIRECT(ADDRESS(Данные!$A19,C$1,1,1,"Данные"),1))</f>
        <v>5509.1620999999996</v>
      </c>
      <c r="D27" s="176">
        <f ca="1">(B27-B26)*D$10 * (3 - Данные!$A19 + Данные!$A18)</f>
        <v>182.00000000069849</v>
      </c>
      <c r="E27" s="176">
        <f ca="1">(C27-C26)*D$10 * (3 - Данные!$A19 + Данные!$A18)</f>
        <v>23.599999996804399</v>
      </c>
      <c r="F27" s="175">
        <f ca="1">IF(INDIRECT(ADDRESS(Данные!$A19,F$1,1,1,"Данные"),1)=0,F26,INDIRECT(ADDRESS(Данные!$A19,F$1,1,1,"Данные"),1))</f>
        <v>0</v>
      </c>
      <c r="G27" s="175">
        <f ca="1">IF(INDIRECT(ADDRESS(Данные!$A19,G$1,1,1,"Данные"),1)=0,G26,INDIRECT(ADDRESS(Данные!$A19,G$1,1,1,"Данные"),1))</f>
        <v>0</v>
      </c>
      <c r="H27" s="176">
        <f ca="1">(F27-F26)*H$10 * (3 - Данные!$A19 + Данные!$A18)</f>
        <v>0</v>
      </c>
      <c r="I27" s="176">
        <f ca="1">(G27-G26)*H$10 * (3 - Данные!$A19 + Данные!$A18)</f>
        <v>0</v>
      </c>
      <c r="J27" s="146"/>
      <c r="K27" s="148"/>
      <c r="L27" s="176">
        <f>(J27-J26)*L10/0.5</f>
        <v>0</v>
      </c>
      <c r="M27" s="176">
        <f>(K27-K26)*M10/0.5</f>
        <v>0</v>
      </c>
      <c r="N27" s="146"/>
      <c r="O27" s="147"/>
      <c r="P27" s="176">
        <f>(N27-N26)*P10/0.5</f>
        <v>0</v>
      </c>
      <c r="Q27" s="176">
        <f>(O27-O26)*Q10/0.5</f>
        <v>0</v>
      </c>
      <c r="R27" s="146"/>
      <c r="S27" s="148"/>
      <c r="T27" s="176">
        <f>(R27-R26)*T10/0.5</f>
        <v>0</v>
      </c>
      <c r="U27" s="333">
        <f>(S27-S26)*U10/0.5</f>
        <v>0</v>
      </c>
      <c r="V27" s="309">
        <f t="shared" ca="1" si="0"/>
        <v>44545.4375</v>
      </c>
      <c r="W27" s="336">
        <f t="shared" ca="1" si="1"/>
        <v>182.00000000069849</v>
      </c>
      <c r="X27" s="243">
        <f t="shared" ca="1" si="1"/>
        <v>23.599999996804399</v>
      </c>
    </row>
    <row r="28" spans="1:24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14832.4301</v>
      </c>
      <c r="C28" s="175">
        <f ca="1">IF(INDIRECT(ADDRESS(Данные!$A20,C$1,1,1,"Данные"),1)=0,C27,INDIRECT(ADDRESS(Данные!$A20,C$1,1,1,"Данные"),1))</f>
        <v>5509.1679999999997</v>
      </c>
      <c r="D28" s="176">
        <f ca="1">(B28-B27)*D$10 * (3 - Данные!$A20 + Данные!$A19)</f>
        <v>182.00000000069849</v>
      </c>
      <c r="E28" s="176">
        <f ca="1">(C28-C27)*D$10 * (3 - Данные!$A20 + Данные!$A19)</f>
        <v>23.600000000442378</v>
      </c>
      <c r="F28" s="175">
        <f ca="1">IF(INDIRECT(ADDRESS(Данные!$A20,F$1,1,1,"Данные"),1)=0,F27,INDIRECT(ADDRESS(Данные!$A20,F$1,1,1,"Данные"),1))</f>
        <v>0</v>
      </c>
      <c r="G28" s="175">
        <f ca="1">IF(INDIRECT(ADDRESS(Данные!$A20,G$1,1,1,"Данные"),1)=0,G27,INDIRECT(ADDRESS(Данные!$A20,G$1,1,1,"Данные"),1))</f>
        <v>0</v>
      </c>
      <c r="H28" s="176">
        <f ca="1">(F28-F27)*H$10 * (3 - Данные!$A20 + Данные!$A19)</f>
        <v>0</v>
      </c>
      <c r="I28" s="176">
        <f ca="1">(G28-G27)*H$10 * (3 - Данные!$A20 + Данные!$A19)</f>
        <v>0</v>
      </c>
      <c r="J28" s="146"/>
      <c r="K28" s="148"/>
      <c r="L28" s="176">
        <f>(J28-J27)*L10/0.5</f>
        <v>0</v>
      </c>
      <c r="M28" s="176">
        <f>(K28-K27)*M10/0.5</f>
        <v>0</v>
      </c>
      <c r="N28" s="146"/>
      <c r="O28" s="147"/>
      <c r="P28" s="176">
        <f>(N28-N27)*P10/0.5</f>
        <v>0</v>
      </c>
      <c r="Q28" s="176">
        <f>(O28-O27)*Q10/0.5</f>
        <v>0</v>
      </c>
      <c r="R28" s="146"/>
      <c r="S28" s="148"/>
      <c r="T28" s="176">
        <f>(R28-R27)*T10/0.5</f>
        <v>0</v>
      </c>
      <c r="U28" s="333">
        <f>(S28-S27)*U10/0.5</f>
        <v>0</v>
      </c>
      <c r="V28" s="309">
        <f t="shared" ca="1" si="0"/>
        <v>44545.458333333336</v>
      </c>
      <c r="W28" s="336">
        <f t="shared" ca="1" si="1"/>
        <v>182.00000000069849</v>
      </c>
      <c r="X28" s="243">
        <f t="shared" ca="1" si="1"/>
        <v>23.600000000442378</v>
      </c>
    </row>
    <row r="29" spans="1:24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14832.5157</v>
      </c>
      <c r="C29" s="175">
        <f ca="1">IF(INDIRECT(ADDRESS(Данные!$A21,C$1,1,1,"Данные"),1)=0,C28,INDIRECT(ADDRESS(Данные!$A21,C$1,1,1,"Данные"),1))</f>
        <v>5509.1809000000003</v>
      </c>
      <c r="D29" s="176">
        <f ca="1">(B29-B28)*D$10 * (3 - Данные!$A21 + Данные!$A20)</f>
        <v>171.20000000068103</v>
      </c>
      <c r="E29" s="176">
        <f ca="1">(C29-C28)*D$10 * (3 - Данные!$A21 + Данные!$A20)</f>
        <v>25.800000001254375</v>
      </c>
      <c r="F29" s="175">
        <f ca="1">IF(INDIRECT(ADDRESS(Данные!$A21,F$1,1,1,"Данные"),1)=0,F28,INDIRECT(ADDRESS(Данные!$A21,F$1,1,1,"Данные"),1))</f>
        <v>0</v>
      </c>
      <c r="G29" s="175">
        <f ca="1">IF(INDIRECT(ADDRESS(Данные!$A21,G$1,1,1,"Данные"),1)=0,G28,INDIRECT(ADDRESS(Данные!$A21,G$1,1,1,"Данные"),1))</f>
        <v>0</v>
      </c>
      <c r="H29" s="176">
        <f ca="1">(F29-F28)*H$10 * (3 - Данные!$A21 + Данные!$A20)</f>
        <v>0</v>
      </c>
      <c r="I29" s="176">
        <f ca="1">(G29-G28)*H$10 * (3 - Данные!$A21 + Данные!$A20)</f>
        <v>0</v>
      </c>
      <c r="J29" s="146"/>
      <c r="K29" s="148"/>
      <c r="L29" s="176">
        <f>(J29-J28)*L10</f>
        <v>0</v>
      </c>
      <c r="M29" s="176">
        <f>(K29-K28)*M10</f>
        <v>0</v>
      </c>
      <c r="N29" s="146"/>
      <c r="O29" s="147"/>
      <c r="P29" s="176">
        <f>(N29-N28)*P10</f>
        <v>0</v>
      </c>
      <c r="Q29" s="176">
        <f>(O29-O28)*Q10</f>
        <v>0</v>
      </c>
      <c r="R29" s="146"/>
      <c r="S29" s="148"/>
      <c r="T29" s="176">
        <f>(R29-R28)*T10</f>
        <v>0</v>
      </c>
      <c r="U29" s="333">
        <f>(S29-S28)*U10</f>
        <v>0</v>
      </c>
      <c r="V29" s="309">
        <f t="shared" ca="1" si="0"/>
        <v>44545.5</v>
      </c>
      <c r="W29" s="336">
        <f t="shared" ca="1" si="1"/>
        <v>171.20000000068103</v>
      </c>
      <c r="X29" s="243">
        <f t="shared" ca="1" si="1"/>
        <v>25.800000001254375</v>
      </c>
    </row>
    <row r="30" spans="1:24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14832.6</v>
      </c>
      <c r="C30" s="175">
        <f ca="1">IF(INDIRECT(ADDRESS(Данные!$A22,C$1,1,1,"Данные"),1)=0,C29,INDIRECT(ADDRESS(Данные!$A22,C$1,1,1,"Данные"),1))</f>
        <v>5509.1940999999997</v>
      </c>
      <c r="D30" s="176">
        <f ca="1">(B30-B29)*D$10 * (3 - Данные!$A22 + Данные!$A21)</f>
        <v>168.60000000087894</v>
      </c>
      <c r="E30" s="176">
        <f ca="1">(C30-C29)*D$10 * (3 - Данные!$A22 + Данные!$A21)</f>
        <v>26.399999998830026</v>
      </c>
      <c r="F30" s="175">
        <f ca="1">IF(INDIRECT(ADDRESS(Данные!$A22,F$1,1,1,"Данные"),1)=0,F29,INDIRECT(ADDRESS(Данные!$A22,F$1,1,1,"Данные"),1))</f>
        <v>0</v>
      </c>
      <c r="G30" s="175">
        <f ca="1">IF(INDIRECT(ADDRESS(Данные!$A22,G$1,1,1,"Данные"),1)=0,G29,INDIRECT(ADDRESS(Данные!$A22,G$1,1,1,"Данные"),1))</f>
        <v>0</v>
      </c>
      <c r="H30" s="176">
        <f ca="1">(F30-F29)*H$10 * (3 - Данные!$A22 + Данные!$A21)</f>
        <v>0</v>
      </c>
      <c r="I30" s="176">
        <f ca="1">(G30-G29)*H$10 * (3 - Данные!$A22 + Данные!$A21)</f>
        <v>0</v>
      </c>
      <c r="J30" s="146"/>
      <c r="K30" s="148"/>
      <c r="L30" s="176">
        <f>(J30-J29)*L10</f>
        <v>0</v>
      </c>
      <c r="M30" s="176">
        <f>(K30-K29)*M10</f>
        <v>0</v>
      </c>
      <c r="N30" s="146"/>
      <c r="O30" s="147"/>
      <c r="P30" s="176">
        <f>(N30-N29)*P10</f>
        <v>0</v>
      </c>
      <c r="Q30" s="176">
        <f>(O30-O29)*Q10</f>
        <v>0</v>
      </c>
      <c r="R30" s="146"/>
      <c r="S30" s="148"/>
      <c r="T30" s="176">
        <f>(R30-R29)*T10</f>
        <v>0</v>
      </c>
      <c r="U30" s="333">
        <f>(S30-S29)*U10</f>
        <v>0</v>
      </c>
      <c r="V30" s="309">
        <f t="shared" ca="1" si="0"/>
        <v>44545.541666666664</v>
      </c>
      <c r="W30" s="336">
        <f t="shared" ca="1" si="1"/>
        <v>168.60000000087894</v>
      </c>
      <c r="X30" s="243">
        <f t="shared" ca="1" si="1"/>
        <v>26.399999998830026</v>
      </c>
    </row>
    <row r="31" spans="1:24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14832.686</v>
      </c>
      <c r="C31" s="175">
        <f ca="1">IF(INDIRECT(ADDRESS(Данные!$A23,C$1,1,1,"Данные"),1)=0,C30,INDIRECT(ADDRESS(Данные!$A23,C$1,1,1,"Данные"),1))</f>
        <v>5509.2082</v>
      </c>
      <c r="D31" s="176">
        <f ca="1">(B31-B30)*D$10 * (3 - Данные!$A23 + Данные!$A22)</f>
        <v>171.99999999866122</v>
      </c>
      <c r="E31" s="176">
        <f ca="1">(C31-C30)*D$10 * (3 - Данные!$A23 + Данные!$A22)</f>
        <v>28.200000000651926</v>
      </c>
      <c r="F31" s="175">
        <f ca="1">IF(INDIRECT(ADDRESS(Данные!$A23,F$1,1,1,"Данные"),1)=0,F30,INDIRECT(ADDRESS(Данные!$A23,F$1,1,1,"Данные"),1))</f>
        <v>0</v>
      </c>
      <c r="G31" s="175">
        <f ca="1">IF(INDIRECT(ADDRESS(Данные!$A23,G$1,1,1,"Данные"),1)=0,G30,INDIRECT(ADDRESS(Данные!$A23,G$1,1,1,"Данные"),1))</f>
        <v>0</v>
      </c>
      <c r="H31" s="176">
        <f ca="1">(F31-F30)*H$10 * (3 - Данные!$A23 + Данные!$A22)</f>
        <v>0</v>
      </c>
      <c r="I31" s="176">
        <f ca="1">(G31-G30)*H$10 * (3 - Данные!$A23 + Данные!$A22)</f>
        <v>0</v>
      </c>
      <c r="J31" s="146"/>
      <c r="K31" s="148"/>
      <c r="L31" s="176">
        <f>(J31-J30)*L10</f>
        <v>0</v>
      </c>
      <c r="M31" s="176">
        <f>(K31-K30)*M10</f>
        <v>0</v>
      </c>
      <c r="N31" s="146"/>
      <c r="O31" s="147"/>
      <c r="P31" s="176">
        <f>(N31-N30)*P10</f>
        <v>0</v>
      </c>
      <c r="Q31" s="176">
        <f>(O31-O30)*Q10</f>
        <v>0</v>
      </c>
      <c r="R31" s="146"/>
      <c r="S31" s="148"/>
      <c r="T31" s="176">
        <f>(R31-R30)*T10</f>
        <v>0</v>
      </c>
      <c r="U31" s="333">
        <f>(S31-S30)*U10</f>
        <v>0</v>
      </c>
      <c r="V31" s="309">
        <f t="shared" ca="1" si="0"/>
        <v>44545.583333333336</v>
      </c>
      <c r="W31" s="336">
        <f t="shared" ca="1" si="1"/>
        <v>171.99999999866122</v>
      </c>
      <c r="X31" s="243">
        <f t="shared" ca="1" si="1"/>
        <v>28.200000000651926</v>
      </c>
    </row>
    <row r="32" spans="1:24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14832.769</v>
      </c>
      <c r="C32" s="175">
        <f ca="1">IF(INDIRECT(ADDRESS(Данные!$A24,C$1,1,1,"Данные"),1)=0,C31,INDIRECT(ADDRESS(Данные!$A24,C$1,1,1,"Данные"),1))</f>
        <v>5509.2218999999996</v>
      </c>
      <c r="D32" s="176">
        <f ca="1">(B32-B31)*D$10 * (3 - Данные!$A24 + Данные!$A23)</f>
        <v>166.00000000107684</v>
      </c>
      <c r="E32" s="176">
        <f ca="1">(C32-C31)*D$10 * (3 - Данные!$A24 + Данные!$A23)</f>
        <v>27.399999999033753</v>
      </c>
      <c r="F32" s="175">
        <f ca="1">IF(INDIRECT(ADDRESS(Данные!$A24,F$1,1,1,"Данные"),1)=0,F31,INDIRECT(ADDRESS(Данные!$A24,F$1,1,1,"Данные"),1))</f>
        <v>0</v>
      </c>
      <c r="G32" s="175">
        <f ca="1">IF(INDIRECT(ADDRESS(Данные!$A24,G$1,1,1,"Данные"),1)=0,G31,INDIRECT(ADDRESS(Данные!$A24,G$1,1,1,"Данные"),1))</f>
        <v>0</v>
      </c>
      <c r="H32" s="176">
        <f ca="1">(F32-F31)*H$10 * (3 - Данные!$A24 + Данные!$A23)</f>
        <v>0</v>
      </c>
      <c r="I32" s="176">
        <f ca="1">(G32-G31)*H$10 * (3 - Данные!$A24 + Данные!$A23)</f>
        <v>0</v>
      </c>
      <c r="J32" s="146"/>
      <c r="K32" s="148"/>
      <c r="L32" s="176">
        <f>(J32-J31)*L10</f>
        <v>0</v>
      </c>
      <c r="M32" s="176">
        <f>(K32-K31)*M10</f>
        <v>0</v>
      </c>
      <c r="N32" s="146"/>
      <c r="O32" s="147"/>
      <c r="P32" s="176">
        <f>(N32-N31)*P10</f>
        <v>0</v>
      </c>
      <c r="Q32" s="176">
        <f>(O32-O31)*Q10</f>
        <v>0</v>
      </c>
      <c r="R32" s="146"/>
      <c r="S32" s="148"/>
      <c r="T32" s="176">
        <f>(R32-R31)*T10</f>
        <v>0</v>
      </c>
      <c r="U32" s="333">
        <f>(S32-S31)*U10</f>
        <v>0</v>
      </c>
      <c r="V32" s="309">
        <f t="shared" ca="1" si="0"/>
        <v>44545.625</v>
      </c>
      <c r="W32" s="336">
        <f t="shared" ca="1" si="1"/>
        <v>166.00000000107684</v>
      </c>
      <c r="X32" s="243">
        <f t="shared" ca="1" si="1"/>
        <v>27.399999999033753</v>
      </c>
    </row>
    <row r="33" spans="1:24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14832.852699999999</v>
      </c>
      <c r="C33" s="175">
        <f ca="1">IF(INDIRECT(ADDRESS(Данные!$A25,C$1,1,1,"Данные"),1)=0,C32,INDIRECT(ADDRESS(Данные!$A25,C$1,1,1,"Данные"),1))</f>
        <v>5509.2354999999998</v>
      </c>
      <c r="D33" s="176">
        <f ca="1">(B33-B32)*D$10 * (3 - Данные!$A25 + Данные!$A24)</f>
        <v>167.39999999845168</v>
      </c>
      <c r="E33" s="176">
        <f ca="1">(C33-C32)*D$10 * (3 - Данные!$A25 + Данные!$A24)</f>
        <v>27.200000000448199</v>
      </c>
      <c r="F33" s="175">
        <f ca="1">IF(INDIRECT(ADDRESS(Данные!$A25,F$1,1,1,"Данные"),1)=0,F32,INDIRECT(ADDRESS(Данные!$A25,F$1,1,1,"Данные"),1))</f>
        <v>0</v>
      </c>
      <c r="G33" s="175">
        <f ca="1">IF(INDIRECT(ADDRESS(Данные!$A25,G$1,1,1,"Данные"),1)=0,G32,INDIRECT(ADDRESS(Данные!$A25,G$1,1,1,"Данные"),1))</f>
        <v>0</v>
      </c>
      <c r="H33" s="176">
        <f ca="1">(F33-F32)*H$10 * (3 - Данные!$A25 + Данные!$A24)</f>
        <v>0</v>
      </c>
      <c r="I33" s="176">
        <f ca="1">(G33-G32)*H$10 * (3 - Данные!$A25 + Данные!$A24)</f>
        <v>0</v>
      </c>
      <c r="J33" s="146"/>
      <c r="K33" s="148"/>
      <c r="L33" s="176">
        <f>(J33-J32)*L10</f>
        <v>0</v>
      </c>
      <c r="M33" s="176">
        <f>(K33-K32)*M10</f>
        <v>0</v>
      </c>
      <c r="N33" s="146"/>
      <c r="O33" s="147"/>
      <c r="P33" s="176">
        <f>(N33-N32)*P10</f>
        <v>0</v>
      </c>
      <c r="Q33" s="176">
        <f>(O33-O32)*Q10</f>
        <v>0</v>
      </c>
      <c r="R33" s="146"/>
      <c r="S33" s="148"/>
      <c r="T33" s="176">
        <f>(R33-R32)*T10</f>
        <v>0</v>
      </c>
      <c r="U33" s="333">
        <f>(S33-S32)*U10</f>
        <v>0</v>
      </c>
      <c r="V33" s="309">
        <f t="shared" ca="1" si="0"/>
        <v>44545.666666666664</v>
      </c>
      <c r="W33" s="336">
        <f t="shared" ca="1" si="1"/>
        <v>167.39999999845168</v>
      </c>
      <c r="X33" s="243">
        <f t="shared" ca="1" si="1"/>
        <v>27.200000000448199</v>
      </c>
    </row>
    <row r="34" spans="1:24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14832.9362</v>
      </c>
      <c r="C34" s="175">
        <f ca="1">IF(INDIRECT(ADDRESS(Данные!$A26,C$1,1,1,"Данные"),1)=0,C33,INDIRECT(ADDRESS(Данные!$A26,C$1,1,1,"Данные"),1))</f>
        <v>5509.2487000000001</v>
      </c>
      <c r="D34" s="176">
        <f ca="1">(B34-B33)*D$10 * (3 - Данные!$A26 + Данные!$A25)</f>
        <v>167.00000000128057</v>
      </c>
      <c r="E34" s="176">
        <f ca="1">(C34-C33)*D$10 * (3 - Данные!$A26 + Данные!$A25)</f>
        <v>26.400000000649015</v>
      </c>
      <c r="F34" s="175">
        <f ca="1">IF(INDIRECT(ADDRESS(Данные!$A26,F$1,1,1,"Данные"),1)=0,F33,INDIRECT(ADDRESS(Данные!$A26,F$1,1,1,"Данные"),1))</f>
        <v>0</v>
      </c>
      <c r="G34" s="175">
        <f ca="1">IF(INDIRECT(ADDRESS(Данные!$A26,G$1,1,1,"Данные"),1)=0,G33,INDIRECT(ADDRESS(Данные!$A26,G$1,1,1,"Данные"),1))</f>
        <v>0</v>
      </c>
      <c r="H34" s="176">
        <f ca="1">(F34-F33)*H$10 * (3 - Данные!$A26 + Данные!$A25)</f>
        <v>0</v>
      </c>
      <c r="I34" s="176">
        <f ca="1">(G34-G33)*H$10 * (3 - Данные!$A26 + Данные!$A25)</f>
        <v>0</v>
      </c>
      <c r="J34" s="146"/>
      <c r="K34" s="148"/>
      <c r="L34" s="176">
        <f>(J34-J33)*L10</f>
        <v>0</v>
      </c>
      <c r="M34" s="176">
        <f>(K34-K33)*M10</f>
        <v>0</v>
      </c>
      <c r="N34" s="146"/>
      <c r="O34" s="147"/>
      <c r="P34" s="176">
        <f>(N34-N33)*P10</f>
        <v>0</v>
      </c>
      <c r="Q34" s="176">
        <f>(O34-O33)*Q10</f>
        <v>0</v>
      </c>
      <c r="R34" s="146"/>
      <c r="S34" s="148"/>
      <c r="T34" s="176">
        <f>(R34-R33)*T10</f>
        <v>0</v>
      </c>
      <c r="U34" s="333">
        <f>(S34-S33)*U10</f>
        <v>0</v>
      </c>
      <c r="V34" s="309">
        <f t="shared" ca="1" si="0"/>
        <v>44545.708333333336</v>
      </c>
      <c r="W34" s="336">
        <f t="shared" ca="1" si="1"/>
        <v>167.00000000128057</v>
      </c>
      <c r="X34" s="243">
        <f t="shared" ca="1" si="1"/>
        <v>26.400000000649015</v>
      </c>
    </row>
    <row r="35" spans="1:24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14833.0272</v>
      </c>
      <c r="C35" s="175">
        <f ca="1">IF(INDIRECT(ADDRESS(Данные!$A27,C$1,1,1,"Данные"),1)=0,C34,INDIRECT(ADDRESS(Данные!$A27,C$1,1,1,"Данные"),1))</f>
        <v>5509.2640000000001</v>
      </c>
      <c r="D35" s="176">
        <f ca="1">(B35-B34)*D$10 * (3 - Данные!$A27 + Данные!$A26)</f>
        <v>182.00000000069849</v>
      </c>
      <c r="E35" s="176">
        <f ca="1">(C35-C34)*D$10 * (3 - Данные!$A27 + Данные!$A26)</f>
        <v>30.600000000049477</v>
      </c>
      <c r="F35" s="175">
        <f ca="1">IF(INDIRECT(ADDRESS(Данные!$A27,F$1,1,1,"Данные"),1)=0,F34,INDIRECT(ADDRESS(Данные!$A27,F$1,1,1,"Данные"),1))</f>
        <v>0</v>
      </c>
      <c r="G35" s="175">
        <f ca="1">IF(INDIRECT(ADDRESS(Данные!$A27,G$1,1,1,"Данные"),1)=0,G34,INDIRECT(ADDRESS(Данные!$A27,G$1,1,1,"Данные"),1))</f>
        <v>0</v>
      </c>
      <c r="H35" s="176">
        <f ca="1">(F35-F34)*H$10 * (3 - Данные!$A27 + Данные!$A26)</f>
        <v>0</v>
      </c>
      <c r="I35" s="176">
        <f ca="1">(G35-G34)*H$10 * (3 - Данные!$A27 + Данные!$A26)</f>
        <v>0</v>
      </c>
      <c r="J35" s="146"/>
      <c r="K35" s="148"/>
      <c r="L35" s="176">
        <f>(J35-J34)*L10</f>
        <v>0</v>
      </c>
      <c r="M35" s="176">
        <f>(K35-K34)*M10</f>
        <v>0</v>
      </c>
      <c r="N35" s="146"/>
      <c r="O35" s="147"/>
      <c r="P35" s="176">
        <f>(N35-N34)*P10</f>
        <v>0</v>
      </c>
      <c r="Q35" s="176">
        <f>(O35-O34)*Q10</f>
        <v>0</v>
      </c>
      <c r="R35" s="146"/>
      <c r="S35" s="148"/>
      <c r="T35" s="176">
        <f>(R35-R34)*T10</f>
        <v>0</v>
      </c>
      <c r="U35" s="333">
        <f>(S35-S34)*U10</f>
        <v>0</v>
      </c>
      <c r="V35" s="309">
        <f t="shared" ca="1" si="0"/>
        <v>44545.75</v>
      </c>
      <c r="W35" s="336">
        <f t="shared" ca="1" si="1"/>
        <v>182.00000000069849</v>
      </c>
      <c r="X35" s="243">
        <f t="shared" ca="1" si="1"/>
        <v>30.600000000049477</v>
      </c>
    </row>
    <row r="36" spans="1:24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14833.124599999999</v>
      </c>
      <c r="C36" s="175">
        <f ca="1">IF(INDIRECT(ADDRESS(Данные!$A28,C$1,1,1,"Данные"),1)=0,C35,INDIRECT(ADDRESS(Данные!$A28,C$1,1,1,"Данные"),1))</f>
        <v>5509.2812999999996</v>
      </c>
      <c r="D36" s="176">
        <f ca="1">(B36-B35)*D$10 * (3 - Данные!$A28 + Данные!$A27)</f>
        <v>194.79999999748543</v>
      </c>
      <c r="E36" s="176">
        <f ca="1">(C36-C35)*D$10 * (3 - Данные!$A28 + Данные!$A27)</f>
        <v>34.599999999045394</v>
      </c>
      <c r="F36" s="175">
        <f ca="1">IF(INDIRECT(ADDRESS(Данные!$A28,F$1,1,1,"Данные"),1)=0,F35,INDIRECT(ADDRESS(Данные!$A28,F$1,1,1,"Данные"),1))</f>
        <v>0</v>
      </c>
      <c r="G36" s="175">
        <f ca="1">IF(INDIRECT(ADDRESS(Данные!$A28,G$1,1,1,"Данные"),1)=0,G35,INDIRECT(ADDRESS(Данные!$A28,G$1,1,1,"Данные"),1))</f>
        <v>0</v>
      </c>
      <c r="H36" s="176">
        <f ca="1">(F36-F35)*H$10 * (3 - Данные!$A28 + Данные!$A27)</f>
        <v>0</v>
      </c>
      <c r="I36" s="176">
        <f ca="1">(G36-G35)*H$10 * (3 - Данные!$A28 + Данные!$A27)</f>
        <v>0</v>
      </c>
      <c r="J36" s="146"/>
      <c r="K36" s="148"/>
      <c r="L36" s="176">
        <f>(J36-J35)*L10/0.5</f>
        <v>0</v>
      </c>
      <c r="M36" s="176">
        <f>(K36-K35)*M10/0.5</f>
        <v>0</v>
      </c>
      <c r="N36" s="146"/>
      <c r="O36" s="147"/>
      <c r="P36" s="176">
        <f>(N36-N35)*P10/0.5</f>
        <v>0</v>
      </c>
      <c r="Q36" s="176">
        <f>(O36-O35)*Q10/0.5</f>
        <v>0</v>
      </c>
      <c r="R36" s="146"/>
      <c r="S36" s="148"/>
      <c r="T36" s="176">
        <f>(R36-R35)*T10/0.5</f>
        <v>0</v>
      </c>
      <c r="U36" s="333">
        <f>(S36-S35)*U10/0.5</f>
        <v>0</v>
      </c>
      <c r="V36" s="309">
        <f t="shared" ca="1" si="0"/>
        <v>44545.791666666664</v>
      </c>
      <c r="W36" s="336">
        <f t="shared" ca="1" si="1"/>
        <v>194.79999999748543</v>
      </c>
      <c r="X36" s="243">
        <f t="shared" ca="1" si="1"/>
        <v>34.599999999045394</v>
      </c>
    </row>
    <row r="37" spans="1:24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14833.2228</v>
      </c>
      <c r="C37" s="175">
        <f ca="1">IF(INDIRECT(ADDRESS(Данные!$A29,C$1,1,1,"Данные"),1)=0,C36,INDIRECT(ADDRESS(Данные!$A29,C$1,1,1,"Данные"),1))</f>
        <v>5509.2981</v>
      </c>
      <c r="D37" s="176">
        <f ca="1">(B37-B36)*D$10 * (3 - Данные!$A29 + Данные!$A28)</f>
        <v>196.40000000072177</v>
      </c>
      <c r="E37" s="176">
        <f ca="1">(C37-C36)*D$10 * (3 - Данные!$A29 + Данные!$A28)</f>
        <v>33.600000000660657</v>
      </c>
      <c r="F37" s="175">
        <f ca="1">IF(INDIRECT(ADDRESS(Данные!$A29,F$1,1,1,"Данные"),1)=0,F36,INDIRECT(ADDRESS(Данные!$A29,F$1,1,1,"Данные"),1))</f>
        <v>0</v>
      </c>
      <c r="G37" s="175">
        <f ca="1">IF(INDIRECT(ADDRESS(Данные!$A29,G$1,1,1,"Данные"),1)=0,G36,INDIRECT(ADDRESS(Данные!$A29,G$1,1,1,"Данные"),1))</f>
        <v>0</v>
      </c>
      <c r="H37" s="176">
        <f ca="1">(F37-F36)*H$10 * (3 - Данные!$A29 + Данные!$A28)</f>
        <v>0</v>
      </c>
      <c r="I37" s="176">
        <f ca="1">(G37-G36)*H$10 * (3 - Данные!$A29 + Данные!$A28)</f>
        <v>0</v>
      </c>
      <c r="J37" s="146"/>
      <c r="K37" s="148"/>
      <c r="L37" s="287">
        <f>(J37-J36)*L10/0.5</f>
        <v>0</v>
      </c>
      <c r="M37" s="287">
        <f>(K37-K36)*M10/0.5</f>
        <v>0</v>
      </c>
      <c r="N37" s="146"/>
      <c r="O37" s="147"/>
      <c r="P37" s="287">
        <f>(N37-N36)*P10/0.5</f>
        <v>0</v>
      </c>
      <c r="Q37" s="287">
        <f>(O37-O36)*Q10/0.5</f>
        <v>0</v>
      </c>
      <c r="R37" s="146"/>
      <c r="S37" s="148"/>
      <c r="T37" s="287">
        <f>(R37-R36)*T10/0.5</f>
        <v>0</v>
      </c>
      <c r="U37" s="335">
        <f>(S37-S36)*U10/0.5</f>
        <v>0</v>
      </c>
      <c r="V37" s="309">
        <f t="shared" ca="1" si="0"/>
        <v>44545.833333333336</v>
      </c>
      <c r="W37" s="336">
        <f t="shared" ca="1" si="1"/>
        <v>196.40000000072177</v>
      </c>
      <c r="X37" s="243">
        <f t="shared" ca="1" si="1"/>
        <v>33.600000000660657</v>
      </c>
    </row>
    <row r="38" spans="1:24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14833.322200000001</v>
      </c>
      <c r="C38" s="175">
        <f ca="1">IF(INDIRECT(ADDRESS(Данные!$A30,C$1,1,1,"Данные"),1)=0,C37,INDIRECT(ADDRESS(Данные!$A30,C$1,1,1,"Данные"),1))</f>
        <v>5509.3153000000002</v>
      </c>
      <c r="D38" s="176">
        <f ca="1">(B38-B37)*D$10 * (3 - Данные!$A30 + Данные!$A29)</f>
        <v>198.80000000193832</v>
      </c>
      <c r="E38" s="176">
        <f ca="1">(C38-C37)*D$10 * (3 - Данные!$A30 + Данные!$A29)</f>
        <v>34.400000000459841</v>
      </c>
      <c r="F38" s="175">
        <f ca="1">IF(INDIRECT(ADDRESS(Данные!$A30,F$1,1,1,"Данные"),1)=0,F37,INDIRECT(ADDRESS(Данные!$A30,F$1,1,1,"Данные"),1))</f>
        <v>0</v>
      </c>
      <c r="G38" s="175">
        <f ca="1">IF(INDIRECT(ADDRESS(Данные!$A30,G$1,1,1,"Данные"),1)=0,G37,INDIRECT(ADDRESS(Данные!$A30,G$1,1,1,"Данные"),1))</f>
        <v>0</v>
      </c>
      <c r="H38" s="176">
        <f ca="1">(F38-F37)*H$10 * (3 - Данные!$A30 + Данные!$A29)</f>
        <v>0</v>
      </c>
      <c r="I38" s="176">
        <f ca="1">(G38-G37)*H$10 * (3 - Данные!$A30 + Данные!$A29)</f>
        <v>0</v>
      </c>
      <c r="J38" s="146"/>
      <c r="K38" s="148"/>
      <c r="L38" s="176">
        <f>(J38-J37)*L10/0.5</f>
        <v>0</v>
      </c>
      <c r="M38" s="176">
        <f>(K38-K37)*M10/0.5</f>
        <v>0</v>
      </c>
      <c r="N38" s="146"/>
      <c r="O38" s="147"/>
      <c r="P38" s="176">
        <f>(N38-N37)*P10/0.5</f>
        <v>0</v>
      </c>
      <c r="Q38" s="176">
        <f>(O38-O37)*Q10/0.5</f>
        <v>0</v>
      </c>
      <c r="R38" s="146"/>
      <c r="S38" s="148"/>
      <c r="T38" s="176">
        <f>(R38-R37)*T10/0.5</f>
        <v>0</v>
      </c>
      <c r="U38" s="333">
        <f>(S38-S37)*U10/0.5</f>
        <v>0</v>
      </c>
      <c r="V38" s="309">
        <f t="shared" ca="1" si="0"/>
        <v>44545.875</v>
      </c>
      <c r="W38" s="336">
        <f t="shared" ca="1" si="1"/>
        <v>198.80000000193832</v>
      </c>
      <c r="X38" s="243">
        <f t="shared" ca="1" si="1"/>
        <v>34.400000000459841</v>
      </c>
    </row>
    <row r="39" spans="1:24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14833.3704</v>
      </c>
      <c r="C39" s="175">
        <f ca="1">IF(INDIRECT(ADDRESS(Данные!$A31,C$1,1,1,"Данные"),1)=0,C38,INDIRECT(ADDRESS(Данные!$A31,C$1,1,1,"Данные"),1))</f>
        <v>5509.3235000000004</v>
      </c>
      <c r="D39" s="176">
        <f ca="1">(B39-B38)*D$10 * (3 - Данные!$A31 + Данные!$A30)</f>
        <v>192.79999999707798</v>
      </c>
      <c r="E39" s="176">
        <f ca="1">(C39-C38)*D$10 * (3 - Данные!$A31 + Данные!$A30)</f>
        <v>32.800000000861473</v>
      </c>
      <c r="F39" s="175">
        <f ca="1">IF(INDIRECT(ADDRESS(Данные!$A31,F$1,1,1,"Данные"),1)=0,F38,INDIRECT(ADDRESS(Данные!$A31,F$1,1,1,"Данные"),1))</f>
        <v>0</v>
      </c>
      <c r="G39" s="175">
        <f ca="1">IF(INDIRECT(ADDRESS(Данные!$A31,G$1,1,1,"Данные"),1)=0,G38,INDIRECT(ADDRESS(Данные!$A31,G$1,1,1,"Данные"),1))</f>
        <v>0</v>
      </c>
      <c r="H39" s="176">
        <f ca="1">(F39-F38)*H$10 * (3 - Данные!$A31 + Данные!$A30)</f>
        <v>0</v>
      </c>
      <c r="I39" s="176">
        <f ca="1">(G39-G38)*H$10 * (3 - Данные!$A31 + Данные!$A30)</f>
        <v>0</v>
      </c>
      <c r="J39" s="146"/>
      <c r="K39" s="148"/>
      <c r="L39" s="176">
        <f>(J39-J38)*L10/0.5</f>
        <v>0</v>
      </c>
      <c r="M39" s="176">
        <f>(K39-K38)*M10/0.5</f>
        <v>0</v>
      </c>
      <c r="N39" s="146"/>
      <c r="O39" s="147"/>
      <c r="P39" s="176">
        <f>(N39-N38)*P10/0.5</f>
        <v>0</v>
      </c>
      <c r="Q39" s="176">
        <f>(O39-O38)*Q10/0.5</f>
        <v>0</v>
      </c>
      <c r="R39" s="146"/>
      <c r="S39" s="148"/>
      <c r="T39" s="176">
        <f>(R39-R38)*T10/0.5</f>
        <v>0</v>
      </c>
      <c r="U39" s="333">
        <f>(S39-S38)*U10/0.5</f>
        <v>0</v>
      </c>
      <c r="V39" s="309">
        <f t="shared" ca="1" si="0"/>
        <v>44545.895833333336</v>
      </c>
      <c r="W39" s="336">
        <f t="shared" ca="1" si="1"/>
        <v>192.79999999707798</v>
      </c>
      <c r="X39" s="243">
        <f t="shared" ca="1" si="1"/>
        <v>32.800000000861473</v>
      </c>
    </row>
    <row r="40" spans="1:24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14833.420599999999</v>
      </c>
      <c r="C40" s="175">
        <f ca="1">IF(INDIRECT(ADDRESS(Данные!$A32,C$1,1,1,"Данные"),1)=0,C39,INDIRECT(ADDRESS(Данные!$A32,C$1,1,1,"Данные"),1))</f>
        <v>5509.3320000000003</v>
      </c>
      <c r="D40" s="176">
        <f ca="1">(B40-B39)*D$10 * (3 - Данные!$A32 + Данные!$A31)</f>
        <v>200.79999999870779</v>
      </c>
      <c r="E40" s="176">
        <f ca="1">(C40-C39)*D$10 * (3 - Данные!$A32 + Данные!$A31)</f>
        <v>33.999999999650754</v>
      </c>
      <c r="F40" s="175">
        <f ca="1">IF(INDIRECT(ADDRESS(Данные!$A32,F$1,1,1,"Данные"),1)=0,F39,INDIRECT(ADDRESS(Данные!$A32,F$1,1,1,"Данные"),1))</f>
        <v>0</v>
      </c>
      <c r="G40" s="175">
        <f ca="1">IF(INDIRECT(ADDRESS(Данные!$A32,G$1,1,1,"Данные"),1)=0,G39,INDIRECT(ADDRESS(Данные!$A32,G$1,1,1,"Данные"),1))</f>
        <v>0</v>
      </c>
      <c r="H40" s="176">
        <f ca="1">(F40-F39)*H$10 * (3 - Данные!$A32 + Данные!$A31)</f>
        <v>0</v>
      </c>
      <c r="I40" s="176">
        <f ca="1">(G40-G39)*H$10 * (3 - Данные!$A32 + Данные!$A31)</f>
        <v>0</v>
      </c>
      <c r="J40" s="146"/>
      <c r="K40" s="148"/>
      <c r="L40" s="176">
        <f>(J40-J39)*L10/0.5</f>
        <v>0</v>
      </c>
      <c r="M40" s="176">
        <f>(K40-K39)*M10/0.5</f>
        <v>0</v>
      </c>
      <c r="N40" s="146"/>
      <c r="O40" s="147"/>
      <c r="P40" s="176">
        <f>(N40-N39)*P10/0.5</f>
        <v>0</v>
      </c>
      <c r="Q40" s="176">
        <f>(O40-O39)*Q10/0.5</f>
        <v>0</v>
      </c>
      <c r="R40" s="146"/>
      <c r="S40" s="148"/>
      <c r="T40" s="176">
        <f>(R40-R39)*T10/0.5</f>
        <v>0</v>
      </c>
      <c r="U40" s="333">
        <f>(S40-S39)*U10/0.5</f>
        <v>0</v>
      </c>
      <c r="V40" s="309">
        <f t="shared" ca="1" si="0"/>
        <v>44545.916666666664</v>
      </c>
      <c r="W40" s="336">
        <f t="shared" ca="1" si="1"/>
        <v>200.79999999870779</v>
      </c>
      <c r="X40" s="243">
        <f t="shared" ca="1" si="1"/>
        <v>33.999999999650754</v>
      </c>
    </row>
    <row r="41" spans="1:24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14833.4727</v>
      </c>
      <c r="C41" s="175">
        <f ca="1">IF(INDIRECT(ADDRESS(Данные!$A33,C$1,1,1,"Данные"),1)=0,C40,INDIRECT(ADDRESS(Данные!$A33,C$1,1,1,"Данные"),1))</f>
        <v>5509.3407999999999</v>
      </c>
      <c r="D41" s="176">
        <f ca="1">(B41-B40)*D$10 * (3 - Данные!$A33 + Данные!$A32)</f>
        <v>208.4000000031665</v>
      </c>
      <c r="E41" s="176">
        <f ca="1">(C41-C40)*D$10 * (3 - Данные!$A33 + Данные!$A32)</f>
        <v>35.199999998440035</v>
      </c>
      <c r="F41" s="175">
        <f ca="1">IF(INDIRECT(ADDRESS(Данные!$A33,F$1,1,1,"Данные"),1)=0,F40,INDIRECT(ADDRESS(Данные!$A33,F$1,1,1,"Данные"),1))</f>
        <v>0</v>
      </c>
      <c r="G41" s="175">
        <f ca="1">IF(INDIRECT(ADDRESS(Данные!$A33,G$1,1,1,"Данные"),1)=0,G40,INDIRECT(ADDRESS(Данные!$A33,G$1,1,1,"Данные"),1))</f>
        <v>0</v>
      </c>
      <c r="H41" s="176">
        <f ca="1">(F41-F40)*H$10 * (3 - Данные!$A33 + Данные!$A32)</f>
        <v>0</v>
      </c>
      <c r="I41" s="176">
        <f ca="1">(G41-G40)*H$10 * (3 - Данные!$A33 + Данные!$A32)</f>
        <v>0</v>
      </c>
      <c r="J41" s="146"/>
      <c r="K41" s="148"/>
      <c r="L41" s="176">
        <f>(J41-J40)*L10/0.5</f>
        <v>0</v>
      </c>
      <c r="M41" s="176">
        <f>(K41-K40)*M10/0.5</f>
        <v>0</v>
      </c>
      <c r="N41" s="146"/>
      <c r="O41" s="147"/>
      <c r="P41" s="176">
        <f>(N41-N40)*P10/0.5</f>
        <v>0</v>
      </c>
      <c r="Q41" s="176">
        <f>(O41-O40)*Q10/0.5</f>
        <v>0</v>
      </c>
      <c r="R41" s="146"/>
      <c r="S41" s="148"/>
      <c r="T41" s="176">
        <f>(R41-R40)*T10/0.5</f>
        <v>0</v>
      </c>
      <c r="U41" s="333">
        <f>(S41-S40)*U10/0.5</f>
        <v>0</v>
      </c>
      <c r="V41" s="309">
        <f t="shared" ca="1" si="0"/>
        <v>44545.9375</v>
      </c>
      <c r="W41" s="336">
        <f t="shared" ca="1" si="1"/>
        <v>208.4000000031665</v>
      </c>
      <c r="X41" s="243">
        <f t="shared" ca="1" si="1"/>
        <v>35.199999998440035</v>
      </c>
    </row>
    <row r="42" spans="1:24" x14ac:dyDescent="0.2">
      <c r="A42" s="145">
        <f ca="1">INDIRECT(ADDRESS(Данные!$A34,4,1,1,"Данные"), 1)</f>
        <v>44545.958333333336</v>
      </c>
      <c r="B42" s="175">
        <f ca="1">IF(INDIRECT(ADDRESS(Данные!$A34,B$1,1,1,"Данные"),1)=0,B41,INDIRECT(ADDRESS(Данные!$A34,B$1,1,1,"Данные"),1))</f>
        <v>14833.5224</v>
      </c>
      <c r="C42" s="175">
        <f ca="1">IF(INDIRECT(ADDRESS(Данные!$A34,C$1,1,1,"Данные"),1)=0,C41,INDIRECT(ADDRESS(Данные!$A34,C$1,1,1,"Данные"),1))</f>
        <v>5509.3491999999997</v>
      </c>
      <c r="D42" s="176">
        <f ca="1">(B42-B41)*D$10 * (3 - Данные!$A34 + Данные!$A33)</f>
        <v>198.79999999830034</v>
      </c>
      <c r="E42" s="176">
        <f ca="1">(C42-C41)*D$10 * (3 - Данные!$A34 + Данные!$A33)</f>
        <v>33.599999998841668</v>
      </c>
      <c r="F42" s="175">
        <f ca="1">IF(INDIRECT(ADDRESS(Данные!$A34,F$1,1,1,"Данные"),1)=0,F41,INDIRECT(ADDRESS(Данные!$A34,F$1,1,1,"Данные"),1))</f>
        <v>0</v>
      </c>
      <c r="G42" s="175">
        <f ca="1">IF(INDIRECT(ADDRESS(Данные!$A34,G$1,1,1,"Данные"),1)=0,G41,INDIRECT(ADDRESS(Данные!$A34,G$1,1,1,"Данные"),1))</f>
        <v>0</v>
      </c>
      <c r="H42" s="176">
        <f ca="1">(F42-F41)*H$10 * (3 - Данные!$A34 + Данные!$A33)</f>
        <v>0</v>
      </c>
      <c r="I42" s="176">
        <f ca="1">(G42-G41)*H$10 * (3 - Данные!$A34 + Данные!$A33)</f>
        <v>0</v>
      </c>
      <c r="J42" s="146"/>
      <c r="K42" s="148"/>
      <c r="L42" s="176">
        <f>(J42-J41)*L10/0.5</f>
        <v>0</v>
      </c>
      <c r="M42" s="176">
        <f>(K42-K41)*M10/0.5</f>
        <v>0</v>
      </c>
      <c r="N42" s="146"/>
      <c r="O42" s="147"/>
      <c r="P42" s="176">
        <f>(N42-N41)*P10/0.5</f>
        <v>0</v>
      </c>
      <c r="Q42" s="176">
        <f>(O42-O41)*Q10/0.5</f>
        <v>0</v>
      </c>
      <c r="R42" s="146"/>
      <c r="S42" s="148"/>
      <c r="T42" s="176">
        <f>(R42-R41)*T10/0.5</f>
        <v>0</v>
      </c>
      <c r="U42" s="333">
        <f>(S42-S41)*U10/0.5</f>
        <v>0</v>
      </c>
      <c r="V42" s="309">
        <f t="shared" ca="1" si="0"/>
        <v>44545.958333333336</v>
      </c>
      <c r="W42" s="336">
        <f t="shared" ca="1" si="1"/>
        <v>198.79999999830034</v>
      </c>
      <c r="X42" s="243">
        <f t="shared" ca="1" si="1"/>
        <v>33.599999998841668</v>
      </c>
    </row>
    <row r="43" spans="1:24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14833.6273</v>
      </c>
      <c r="C43" s="175">
        <f ca="1">IF(INDIRECT(ADDRESS(Данные!$A35,C$1,1,1,"Данные"),1)=0,C42,INDIRECT(ADDRESS(Данные!$A35,C$1,1,1,"Данные"),1))</f>
        <v>5509.3669</v>
      </c>
      <c r="D43" s="176">
        <f ca="1">(B43-B42)*D$10 * (3 - Данные!$A35 + Данные!$A34)</f>
        <v>209.80000000054133</v>
      </c>
      <c r="E43" s="176">
        <f ca="1">(C43-C42)*D$10 * (3 - Данные!$A35 + Данные!$A34)</f>
        <v>35.400000000663567</v>
      </c>
      <c r="F43" s="175">
        <f ca="1">IF(INDIRECT(ADDRESS(Данные!$A35,F$1,1,1,"Данные"),1)=0,F42,INDIRECT(ADDRESS(Данные!$A35,F$1,1,1,"Данные"),1))</f>
        <v>0</v>
      </c>
      <c r="G43" s="175">
        <f ca="1">IF(INDIRECT(ADDRESS(Данные!$A35,G$1,1,1,"Данные"),1)=0,G42,INDIRECT(ADDRESS(Данные!$A35,G$1,1,1,"Данные"),1))</f>
        <v>0</v>
      </c>
      <c r="H43" s="176">
        <f ca="1">(F43-F42)*H$10 * (3 - Данные!$A35 + Данные!$A34)</f>
        <v>0</v>
      </c>
      <c r="I43" s="176">
        <f ca="1">(G43-G42)*H$10 * (3 - Данные!$A35 + Данные!$A34)</f>
        <v>0</v>
      </c>
      <c r="J43" s="146"/>
      <c r="K43" s="148"/>
      <c r="L43" s="176">
        <f>(J43-J42)*L10/0.5</f>
        <v>0</v>
      </c>
      <c r="M43" s="176">
        <f>(K43-K42)*M10/0.5</f>
        <v>0</v>
      </c>
      <c r="N43" s="146"/>
      <c r="O43" s="147"/>
      <c r="P43" s="176">
        <f>(N43-N42)*P10/0.5</f>
        <v>0</v>
      </c>
      <c r="Q43" s="176">
        <f>(O43-O42)*Q10/0.5</f>
        <v>0</v>
      </c>
      <c r="R43" s="146"/>
      <c r="S43" s="148"/>
      <c r="T43" s="176">
        <f>(R43-R42)*T10/0.5</f>
        <v>0</v>
      </c>
      <c r="U43" s="333">
        <f>(S43-S42)*U10/0.5</f>
        <v>0</v>
      </c>
      <c r="V43" s="309">
        <f t="shared" ca="1" si="0"/>
        <v>44546</v>
      </c>
      <c r="W43" s="336">
        <f t="shared" ca="1" si="1"/>
        <v>209.80000000054133</v>
      </c>
      <c r="X43" s="243">
        <f t="shared" ca="1" si="1"/>
        <v>35.400000000663567</v>
      </c>
    </row>
    <row r="44" spans="1:24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175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175" t="e">
        <f ca="1">IF(INDIRECT(ADDRESS(Данные!$A36,F$1,1,1,"Данные"),1)=0,F43,INDIRECT(ADDRESS(Данные!$A36,F$1,1,1,"Данные"),1))</f>
        <v>#VALUE!</v>
      </c>
      <c r="G44" s="175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146"/>
      <c r="K44" s="148"/>
      <c r="L44" s="176">
        <f>(J44-J43)*L12/0.5</f>
        <v>0</v>
      </c>
      <c r="M44" s="176">
        <f>(K44-K43)*M12/0.5</f>
        <v>0</v>
      </c>
      <c r="N44" s="146"/>
      <c r="O44" s="147"/>
      <c r="P44" s="176">
        <f>(N44-N43)*P12/0.5</f>
        <v>0</v>
      </c>
      <c r="Q44" s="176">
        <f>(O44-O43)*Q12/0.5</f>
        <v>0</v>
      </c>
      <c r="R44" s="146"/>
      <c r="S44" s="148"/>
      <c r="T44" s="176">
        <f>(R44-R43)*T12/0.5</f>
        <v>0</v>
      </c>
      <c r="U44" s="333">
        <f>(S44-S43)*U12/0.5</f>
        <v>0</v>
      </c>
      <c r="V44" s="309" t="e">
        <f t="shared" ca="1" si="0"/>
        <v>#VALUE!</v>
      </c>
      <c r="W44" s="336" t="e">
        <f ca="1">D44+H44+L44+P44+T44</f>
        <v>#VALUE!</v>
      </c>
      <c r="X44" s="243" t="e">
        <f ca="1">E44+I44+M44+Q44+U44</f>
        <v>#VALUE!</v>
      </c>
    </row>
    <row r="45" spans="1:24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19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19" t="e">
        <f ca="1">IF(INDIRECT(ADDRESS(Данные!$A37,F$1,1,1,"Данные"),1)=0,F44,INDIRECT(ADDRESS(Данные!$A37,F$1,1,1,"Данные"),1))</f>
        <v>#VALUE!</v>
      </c>
      <c r="G45" s="319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42"/>
      <c r="K45" s="151"/>
      <c r="L45" s="291">
        <f>(J45-J44)*L12/0.5</f>
        <v>0</v>
      </c>
      <c r="M45" s="291">
        <f>(K45-K44)*M12/0.5</f>
        <v>0</v>
      </c>
      <c r="N45" s="342"/>
      <c r="O45" s="152"/>
      <c r="P45" s="291">
        <f>(N45-N44)*P12/0.5</f>
        <v>0</v>
      </c>
      <c r="Q45" s="291">
        <f>(O45-O44)*Q12/0.5</f>
        <v>0</v>
      </c>
      <c r="R45" s="342"/>
      <c r="S45" s="151"/>
      <c r="T45" s="291">
        <f>(R45-R44)*T12/0.5</f>
        <v>0</v>
      </c>
      <c r="U45" s="344">
        <f>(S45-S44)*U12/0.5</f>
        <v>0</v>
      </c>
      <c r="V45" s="310" t="e">
        <f t="shared" ca="1" si="0"/>
        <v>#VALUE!</v>
      </c>
      <c r="W45" s="345" t="e">
        <f ca="1">D45+H45+L45+P45+T45</f>
        <v>#VALUE!</v>
      </c>
      <c r="X45" s="346" t="e">
        <f ca="1">E45+I45+M45+Q45+U45</f>
        <v>#VALUE!</v>
      </c>
    </row>
    <row r="46" spans="1:24" x14ac:dyDescent="0.2">
      <c r="B46" s="144" t="s">
        <v>2</v>
      </c>
      <c r="D46" s="144" t="s">
        <v>2</v>
      </c>
      <c r="H46" s="144" t="s">
        <v>2</v>
      </c>
      <c r="W46" s="144" t="s">
        <v>2</v>
      </c>
    </row>
    <row r="47" spans="1:24" x14ac:dyDescent="0.2">
      <c r="A47" s="144" t="s">
        <v>2</v>
      </c>
      <c r="C47" s="184" t="s">
        <v>27</v>
      </c>
      <c r="D47" s="153">
        <f ca="1">( B43-B15)*D10</f>
        <v>4768.0000000000291</v>
      </c>
      <c r="E47" s="153">
        <f ca="1">( C43-C15)*D10</f>
        <v>760.20000000062282</v>
      </c>
      <c r="G47" s="184" t="s">
        <v>27</v>
      </c>
      <c r="H47" s="153">
        <f ca="1">( F43-F15)*H10</f>
        <v>0</v>
      </c>
      <c r="I47" s="153">
        <f ca="1">( G43-G15)*H10</f>
        <v>0</v>
      </c>
      <c r="K47" s="184" t="s">
        <v>27</v>
      </c>
      <c r="L47" s="153">
        <f>( J43-J15)*L10</f>
        <v>0</v>
      </c>
      <c r="M47" s="153">
        <f>( K43-K15)*L10</f>
        <v>0</v>
      </c>
      <c r="O47" s="184" t="s">
        <v>27</v>
      </c>
      <c r="P47" s="153">
        <f>( N43-N15)*P10</f>
        <v>0</v>
      </c>
      <c r="Q47" s="153">
        <f>( O43-O15)*P10</f>
        <v>0</v>
      </c>
      <c r="S47" s="184" t="s">
        <v>27</v>
      </c>
      <c r="T47" s="153">
        <f>( R43-R15)*T10</f>
        <v>0</v>
      </c>
      <c r="U47" s="153">
        <f>( S43-S15)*T10</f>
        <v>0</v>
      </c>
      <c r="W47" s="153">
        <f ca="1">D47+H47+L47+P47+T47</f>
        <v>4768.0000000000291</v>
      </c>
      <c r="X47" s="153">
        <f ca="1">E47+I47+M47+Q47+U47</f>
        <v>760.20000000062282</v>
      </c>
    </row>
    <row r="48" spans="1:24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230"/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 t="s">
        <v>29</v>
      </c>
      <c r="X48" s="230" t="s">
        <v>28</v>
      </c>
    </row>
    <row r="50" spans="1:38" x14ac:dyDescent="0.2">
      <c r="B50" s="184"/>
      <c r="C50" s="184"/>
      <c r="D50" s="184"/>
      <c r="E50" s="184"/>
      <c r="G50" s="153"/>
      <c r="H50" s="153"/>
      <c r="I50" s="153"/>
      <c r="J50" s="153"/>
      <c r="K50" s="153"/>
      <c r="N50" s="184"/>
      <c r="R50" s="153"/>
      <c r="S50" s="153"/>
      <c r="T50" s="153"/>
      <c r="U50" s="153"/>
    </row>
    <row r="53" spans="1:38" x14ac:dyDescent="0.2">
      <c r="A53" s="194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</row>
    <row r="54" spans="1:38" ht="18.75" x14ac:dyDescent="0.3">
      <c r="A54" s="194"/>
      <c r="B54" s="194"/>
      <c r="C54" s="194"/>
      <c r="D54" s="194"/>
      <c r="E54" s="194"/>
      <c r="F54" s="193"/>
      <c r="G54" s="261"/>
      <c r="H54" s="193"/>
      <c r="I54" s="194"/>
      <c r="J54" s="193"/>
      <c r="K54" s="262"/>
      <c r="L54" s="263"/>
      <c r="M54" s="264"/>
      <c r="N54" s="264"/>
      <c r="O54" s="193"/>
      <c r="P54" s="193"/>
      <c r="Q54" s="193"/>
      <c r="R54" s="194"/>
      <c r="S54" s="265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</row>
    <row r="55" spans="1:38" x14ac:dyDescent="0.2">
      <c r="A55" s="193"/>
      <c r="B55" s="193"/>
      <c r="C55" s="193"/>
      <c r="D55" s="193"/>
      <c r="E55" s="193"/>
      <c r="F55" s="266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266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</row>
    <row r="56" spans="1:38" ht="19.5" x14ac:dyDescent="0.35">
      <c r="A56" s="193"/>
      <c r="B56" s="193"/>
      <c r="C56" s="267"/>
      <c r="D56" s="193"/>
      <c r="E56" s="193"/>
      <c r="F56" s="193"/>
      <c r="G56" s="193"/>
      <c r="H56" s="193"/>
      <c r="I56" s="193"/>
      <c r="J56" s="193"/>
      <c r="K56" s="194"/>
      <c r="L56" s="193"/>
      <c r="M56" s="193"/>
      <c r="N56" s="193"/>
      <c r="O56" s="261"/>
      <c r="P56" s="193"/>
      <c r="Q56" s="194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</row>
    <row r="57" spans="1:38" x14ac:dyDescent="0.2">
      <c r="A57" s="193"/>
      <c r="B57" s="266"/>
      <c r="C57" s="193"/>
      <c r="D57" s="193"/>
      <c r="E57" s="193"/>
      <c r="F57" s="193"/>
      <c r="G57" s="193"/>
      <c r="H57" s="193"/>
      <c r="I57" s="193"/>
      <c r="J57" s="193"/>
      <c r="K57" s="194"/>
      <c r="L57" s="194"/>
      <c r="M57" s="193"/>
      <c r="N57" s="193"/>
      <c r="O57" s="194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</row>
    <row r="58" spans="1:38" x14ac:dyDescent="0.2">
      <c r="A58" s="168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68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</row>
    <row r="59" spans="1:38" x14ac:dyDescent="0.2">
      <c r="A59" s="168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68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</row>
    <row r="60" spans="1:38" x14ac:dyDescent="0.2">
      <c r="A60" s="168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68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</row>
    <row r="61" spans="1:38" x14ac:dyDescent="0.2">
      <c r="A61" s="168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68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</row>
    <row r="62" spans="1:38" x14ac:dyDescent="0.2">
      <c r="A62" s="168"/>
      <c r="B62" s="193"/>
      <c r="C62" s="193"/>
      <c r="D62" s="193"/>
      <c r="E62" s="271"/>
      <c r="F62" s="193"/>
      <c r="G62" s="193"/>
      <c r="H62" s="193"/>
      <c r="I62" s="271"/>
      <c r="J62" s="193"/>
      <c r="K62" s="193"/>
      <c r="L62" s="193"/>
      <c r="M62" s="271"/>
      <c r="N62" s="193"/>
      <c r="O62" s="193"/>
      <c r="P62" s="193"/>
      <c r="Q62" s="271"/>
      <c r="R62" s="193"/>
      <c r="S62" s="193"/>
      <c r="T62" s="193"/>
      <c r="U62" s="271"/>
      <c r="V62" s="168"/>
      <c r="W62" s="193"/>
      <c r="X62" s="271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</row>
    <row r="63" spans="1:38" x14ac:dyDescent="0.2">
      <c r="A63" s="168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68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</row>
    <row r="64" spans="1:38" x14ac:dyDescent="0.2">
      <c r="A64" s="168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68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</row>
    <row r="65" spans="1:38" x14ac:dyDescent="0.2">
      <c r="A65" s="168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8"/>
      <c r="W65" s="167"/>
      <c r="X65" s="167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</row>
    <row r="66" spans="1:38" x14ac:dyDescent="0.2">
      <c r="A66" s="168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8"/>
      <c r="W66" s="167"/>
      <c r="X66" s="167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</row>
    <row r="67" spans="1:38" x14ac:dyDescent="0.2">
      <c r="A67" s="171"/>
      <c r="B67" s="272"/>
      <c r="C67" s="241"/>
      <c r="D67" s="193"/>
      <c r="E67" s="193"/>
      <c r="F67" s="241"/>
      <c r="G67" s="241"/>
      <c r="H67" s="193"/>
      <c r="I67" s="193"/>
      <c r="J67" s="241"/>
      <c r="K67" s="241"/>
      <c r="L67" s="193"/>
      <c r="M67" s="193"/>
      <c r="N67" s="241"/>
      <c r="O67" s="193"/>
      <c r="P67" s="193"/>
      <c r="Q67" s="193"/>
      <c r="R67" s="241"/>
      <c r="S67" s="241"/>
      <c r="T67" s="193"/>
      <c r="U67" s="193"/>
      <c r="V67" s="171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</row>
    <row r="68" spans="1:38" x14ac:dyDescent="0.2">
      <c r="A68" s="167"/>
      <c r="B68" s="272"/>
      <c r="C68" s="241"/>
      <c r="D68" s="251"/>
      <c r="E68" s="193"/>
      <c r="F68" s="241"/>
      <c r="G68" s="241"/>
      <c r="H68" s="251"/>
      <c r="I68" s="193"/>
      <c r="J68" s="241"/>
      <c r="K68" s="241"/>
      <c r="L68" s="193"/>
      <c r="M68" s="193"/>
      <c r="N68" s="241"/>
      <c r="O68" s="193"/>
      <c r="P68" s="193"/>
      <c r="Q68" s="193"/>
      <c r="R68" s="241"/>
      <c r="S68" s="241"/>
      <c r="T68" s="193"/>
      <c r="U68" s="193"/>
      <c r="V68" s="167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</row>
    <row r="69" spans="1:38" x14ac:dyDescent="0.2">
      <c r="A69" s="167"/>
      <c r="B69" s="272"/>
      <c r="C69" s="241"/>
      <c r="D69" s="251"/>
      <c r="E69" s="193"/>
      <c r="F69" s="241"/>
      <c r="G69" s="241"/>
      <c r="H69" s="251"/>
      <c r="I69" s="193"/>
      <c r="J69" s="241"/>
      <c r="K69" s="241"/>
      <c r="L69" s="193"/>
      <c r="M69" s="193"/>
      <c r="N69" s="241"/>
      <c r="O69" s="193"/>
      <c r="P69" s="193"/>
      <c r="Q69" s="193"/>
      <c r="R69" s="241"/>
      <c r="S69" s="241"/>
      <c r="T69" s="193"/>
      <c r="U69" s="193"/>
      <c r="V69" s="167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</row>
    <row r="70" spans="1:38" x14ac:dyDescent="0.2">
      <c r="A70" s="167"/>
      <c r="B70" s="272"/>
      <c r="C70" s="241"/>
      <c r="D70" s="251"/>
      <c r="E70" s="193"/>
      <c r="F70" s="241"/>
      <c r="G70" s="241"/>
      <c r="H70" s="251"/>
      <c r="I70" s="193"/>
      <c r="J70" s="241"/>
      <c r="K70" s="241"/>
      <c r="L70" s="193"/>
      <c r="M70" s="193"/>
      <c r="N70" s="241"/>
      <c r="O70" s="193"/>
      <c r="P70" s="193"/>
      <c r="Q70" s="193"/>
      <c r="R70" s="241"/>
      <c r="S70" s="241"/>
      <c r="T70" s="193"/>
      <c r="U70" s="193"/>
      <c r="V70" s="167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</row>
    <row r="71" spans="1:38" x14ac:dyDescent="0.2">
      <c r="A71" s="167"/>
      <c r="B71" s="272"/>
      <c r="C71" s="241"/>
      <c r="D71" s="251"/>
      <c r="E71" s="193"/>
      <c r="F71" s="241"/>
      <c r="G71" s="241"/>
      <c r="H71" s="251"/>
      <c r="I71" s="193"/>
      <c r="J71" s="241"/>
      <c r="K71" s="241"/>
      <c r="L71" s="193"/>
      <c r="M71" s="193"/>
      <c r="N71" s="241"/>
      <c r="O71" s="193"/>
      <c r="P71" s="193"/>
      <c r="Q71" s="193"/>
      <c r="R71" s="241"/>
      <c r="S71" s="241"/>
      <c r="T71" s="193"/>
      <c r="U71" s="193"/>
      <c r="V71" s="167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</row>
    <row r="72" spans="1:38" x14ac:dyDescent="0.2">
      <c r="A72" s="167"/>
      <c r="B72" s="272"/>
      <c r="C72" s="241"/>
      <c r="D72" s="251"/>
      <c r="E72" s="193"/>
      <c r="F72" s="241"/>
      <c r="G72" s="241"/>
      <c r="H72" s="251"/>
      <c r="I72" s="193"/>
      <c r="J72" s="241"/>
      <c r="K72" s="241"/>
      <c r="L72" s="193"/>
      <c r="M72" s="193"/>
      <c r="N72" s="241"/>
      <c r="O72" s="193"/>
      <c r="P72" s="193"/>
      <c r="Q72" s="193"/>
      <c r="R72" s="241"/>
      <c r="S72" s="241"/>
      <c r="T72" s="193"/>
      <c r="U72" s="193"/>
      <c r="V72" s="167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</row>
    <row r="73" spans="1:38" x14ac:dyDescent="0.2">
      <c r="A73" s="167"/>
      <c r="B73" s="272"/>
      <c r="C73" s="241"/>
      <c r="D73" s="251"/>
      <c r="E73" s="193"/>
      <c r="F73" s="241"/>
      <c r="G73" s="241"/>
      <c r="H73" s="251"/>
      <c r="I73" s="193"/>
      <c r="J73" s="241"/>
      <c r="K73" s="241"/>
      <c r="L73" s="193"/>
      <c r="M73" s="193"/>
      <c r="N73" s="241"/>
      <c r="O73" s="193"/>
      <c r="P73" s="193"/>
      <c r="Q73" s="193"/>
      <c r="R73" s="241"/>
      <c r="S73" s="241"/>
      <c r="T73" s="193"/>
      <c r="U73" s="193"/>
      <c r="V73" s="167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</row>
    <row r="74" spans="1:38" x14ac:dyDescent="0.2">
      <c r="A74" s="167"/>
      <c r="B74" s="272"/>
      <c r="C74" s="241"/>
      <c r="D74" s="251"/>
      <c r="E74" s="193"/>
      <c r="F74" s="241"/>
      <c r="G74" s="241"/>
      <c r="H74" s="251"/>
      <c r="I74" s="193"/>
      <c r="J74" s="241"/>
      <c r="K74" s="241"/>
      <c r="L74" s="193"/>
      <c r="M74" s="193"/>
      <c r="N74" s="241"/>
      <c r="O74" s="193"/>
      <c r="P74" s="193"/>
      <c r="Q74" s="193"/>
      <c r="R74" s="241"/>
      <c r="S74" s="241"/>
      <c r="T74" s="193"/>
      <c r="U74" s="193"/>
      <c r="V74" s="167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</row>
    <row r="75" spans="1:38" x14ac:dyDescent="0.2">
      <c r="A75" s="167"/>
      <c r="B75" s="272"/>
      <c r="C75" s="241"/>
      <c r="D75" s="251"/>
      <c r="E75" s="193"/>
      <c r="F75" s="241"/>
      <c r="G75" s="241"/>
      <c r="H75" s="251"/>
      <c r="I75" s="193"/>
      <c r="J75" s="241"/>
      <c r="K75" s="241"/>
      <c r="L75" s="193"/>
      <c r="M75" s="193"/>
      <c r="N75" s="241"/>
      <c r="O75" s="193"/>
      <c r="P75" s="193"/>
      <c r="Q75" s="193"/>
      <c r="R75" s="241"/>
      <c r="S75" s="241"/>
      <c r="T75" s="193"/>
      <c r="U75" s="193"/>
      <c r="V75" s="167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</row>
    <row r="76" spans="1:38" x14ac:dyDescent="0.2">
      <c r="A76" s="171"/>
      <c r="B76" s="272"/>
      <c r="C76" s="241"/>
      <c r="D76" s="251"/>
      <c r="E76" s="193"/>
      <c r="F76" s="241"/>
      <c r="G76" s="241"/>
      <c r="H76" s="251"/>
      <c r="I76" s="193"/>
      <c r="J76" s="241"/>
      <c r="K76" s="241"/>
      <c r="L76" s="193"/>
      <c r="M76" s="193"/>
      <c r="N76" s="241"/>
      <c r="O76" s="193"/>
      <c r="P76" s="193"/>
      <c r="Q76" s="193"/>
      <c r="R76" s="241"/>
      <c r="S76" s="241"/>
      <c r="T76" s="193"/>
      <c r="U76" s="193"/>
      <c r="V76" s="171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</row>
    <row r="77" spans="1:38" x14ac:dyDescent="0.2">
      <c r="A77" s="167"/>
      <c r="B77" s="272"/>
      <c r="C77" s="241"/>
      <c r="D77" s="251"/>
      <c r="E77" s="193"/>
      <c r="F77" s="241"/>
      <c r="G77" s="241"/>
      <c r="H77" s="251"/>
      <c r="I77" s="193"/>
      <c r="J77" s="241"/>
      <c r="K77" s="241"/>
      <c r="L77" s="193"/>
      <c r="M77" s="193"/>
      <c r="N77" s="241"/>
      <c r="O77" s="193"/>
      <c r="P77" s="193"/>
      <c r="Q77" s="193"/>
      <c r="R77" s="241"/>
      <c r="S77" s="241"/>
      <c r="T77" s="193"/>
      <c r="U77" s="193"/>
      <c r="V77" s="167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</row>
    <row r="78" spans="1:38" x14ac:dyDescent="0.2">
      <c r="A78" s="167"/>
      <c r="B78" s="272"/>
      <c r="C78" s="241"/>
      <c r="D78" s="251"/>
      <c r="E78" s="193"/>
      <c r="F78" s="241"/>
      <c r="G78" s="241"/>
      <c r="H78" s="251"/>
      <c r="I78" s="193"/>
      <c r="J78" s="241"/>
      <c r="K78" s="241"/>
      <c r="L78" s="193"/>
      <c r="M78" s="193"/>
      <c r="N78" s="241"/>
      <c r="O78" s="193"/>
      <c r="P78" s="193"/>
      <c r="Q78" s="193"/>
      <c r="R78" s="241"/>
      <c r="S78" s="241"/>
      <c r="T78" s="193"/>
      <c r="U78" s="193"/>
      <c r="V78" s="167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</row>
    <row r="79" spans="1:38" x14ac:dyDescent="0.2">
      <c r="A79" s="167"/>
      <c r="B79" s="272"/>
      <c r="C79" s="241"/>
      <c r="D79" s="251"/>
      <c r="E79" s="193"/>
      <c r="F79" s="241"/>
      <c r="G79" s="241"/>
      <c r="H79" s="251"/>
      <c r="I79" s="193"/>
      <c r="J79" s="241"/>
      <c r="K79" s="241"/>
      <c r="L79" s="193"/>
      <c r="M79" s="193"/>
      <c r="N79" s="241"/>
      <c r="O79" s="193"/>
      <c r="P79" s="193"/>
      <c r="Q79" s="193"/>
      <c r="R79" s="241"/>
      <c r="S79" s="241"/>
      <c r="T79" s="193"/>
      <c r="U79" s="193"/>
      <c r="V79" s="167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</row>
    <row r="80" spans="1:38" x14ac:dyDescent="0.2">
      <c r="A80" s="167"/>
      <c r="B80" s="272"/>
      <c r="C80" s="241"/>
      <c r="D80" s="251"/>
      <c r="E80" s="193"/>
      <c r="F80" s="241"/>
      <c r="G80" s="241"/>
      <c r="H80" s="251"/>
      <c r="I80" s="193"/>
      <c r="J80" s="241"/>
      <c r="K80" s="241"/>
      <c r="L80" s="193"/>
      <c r="M80" s="193"/>
      <c r="N80" s="241"/>
      <c r="O80" s="193"/>
      <c r="P80" s="193"/>
      <c r="Q80" s="193"/>
      <c r="R80" s="241"/>
      <c r="S80" s="241"/>
      <c r="T80" s="193"/>
      <c r="U80" s="193"/>
      <c r="V80" s="167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</row>
    <row r="81" spans="1:38" x14ac:dyDescent="0.2">
      <c r="A81" s="167"/>
      <c r="B81" s="272"/>
      <c r="C81" s="241"/>
      <c r="D81" s="251"/>
      <c r="E81" s="193"/>
      <c r="F81" s="241"/>
      <c r="G81" s="241"/>
      <c r="H81" s="251"/>
      <c r="I81" s="193"/>
      <c r="J81" s="241"/>
      <c r="K81" s="241"/>
      <c r="L81" s="193"/>
      <c r="M81" s="193"/>
      <c r="N81" s="241"/>
      <c r="O81" s="193"/>
      <c r="P81" s="193"/>
      <c r="Q81" s="193"/>
      <c r="R81" s="241"/>
      <c r="S81" s="241"/>
      <c r="T81" s="193"/>
      <c r="U81" s="193"/>
      <c r="V81" s="167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</row>
    <row r="82" spans="1:38" x14ac:dyDescent="0.2">
      <c r="A82" s="167"/>
      <c r="B82" s="272"/>
      <c r="C82" s="241"/>
      <c r="D82" s="251"/>
      <c r="E82" s="193"/>
      <c r="F82" s="241"/>
      <c r="G82" s="241"/>
      <c r="H82" s="251"/>
      <c r="I82" s="193"/>
      <c r="J82" s="241"/>
      <c r="K82" s="241"/>
      <c r="L82" s="193"/>
      <c r="M82" s="193"/>
      <c r="N82" s="241"/>
      <c r="O82" s="193"/>
      <c r="P82" s="193"/>
      <c r="Q82" s="193"/>
      <c r="R82" s="241"/>
      <c r="S82" s="241"/>
      <c r="T82" s="193"/>
      <c r="U82" s="193"/>
      <c r="V82" s="167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</row>
    <row r="83" spans="1:38" x14ac:dyDescent="0.2">
      <c r="A83" s="167"/>
      <c r="B83" s="272"/>
      <c r="C83" s="241"/>
      <c r="D83" s="251"/>
      <c r="E83" s="193"/>
      <c r="F83" s="241"/>
      <c r="G83" s="241"/>
      <c r="H83" s="251"/>
      <c r="I83" s="193"/>
      <c r="J83" s="241"/>
      <c r="K83" s="241"/>
      <c r="L83" s="193"/>
      <c r="M83" s="193"/>
      <c r="N83" s="241"/>
      <c r="O83" s="193"/>
      <c r="P83" s="193"/>
      <c r="Q83" s="193"/>
      <c r="R83" s="241"/>
      <c r="S83" s="241"/>
      <c r="T83" s="193"/>
      <c r="U83" s="193"/>
      <c r="V83" s="167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</row>
    <row r="84" spans="1:38" x14ac:dyDescent="0.2">
      <c r="A84" s="167"/>
      <c r="B84" s="272"/>
      <c r="C84" s="241"/>
      <c r="D84" s="251"/>
      <c r="E84" s="193"/>
      <c r="F84" s="241"/>
      <c r="G84" s="241"/>
      <c r="H84" s="251"/>
      <c r="I84" s="193"/>
      <c r="J84" s="241"/>
      <c r="K84" s="241"/>
      <c r="L84" s="193"/>
      <c r="M84" s="193"/>
      <c r="N84" s="241"/>
      <c r="O84" s="193"/>
      <c r="P84" s="193"/>
      <c r="Q84" s="193"/>
      <c r="R84" s="241"/>
      <c r="S84" s="241"/>
      <c r="T84" s="193"/>
      <c r="U84" s="193"/>
      <c r="V84" s="167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</row>
    <row r="85" spans="1:38" x14ac:dyDescent="0.2">
      <c r="A85" s="167"/>
      <c r="B85" s="272"/>
      <c r="C85" s="241"/>
      <c r="D85" s="251"/>
      <c r="E85" s="193"/>
      <c r="F85" s="241"/>
      <c r="G85" s="241"/>
      <c r="H85" s="251"/>
      <c r="I85" s="193"/>
      <c r="J85" s="241"/>
      <c r="K85" s="241"/>
      <c r="L85" s="193"/>
      <c r="M85" s="193"/>
      <c r="N85" s="241"/>
      <c r="O85" s="193"/>
      <c r="P85" s="193"/>
      <c r="Q85" s="193"/>
      <c r="R85" s="241"/>
      <c r="S85" s="241"/>
      <c r="T85" s="193"/>
      <c r="U85" s="193"/>
      <c r="V85" s="167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</row>
    <row r="86" spans="1:38" x14ac:dyDescent="0.2">
      <c r="A86" s="167"/>
      <c r="B86" s="272"/>
      <c r="C86" s="241"/>
      <c r="D86" s="273"/>
      <c r="E86" s="274"/>
      <c r="F86" s="241"/>
      <c r="G86" s="241"/>
      <c r="H86" s="273"/>
      <c r="I86" s="274"/>
      <c r="J86" s="241"/>
      <c r="K86" s="241"/>
      <c r="L86" s="274"/>
      <c r="M86" s="274"/>
      <c r="N86" s="241"/>
      <c r="O86" s="193"/>
      <c r="P86" s="274"/>
      <c r="Q86" s="274"/>
      <c r="R86" s="241"/>
      <c r="S86" s="241"/>
      <c r="T86" s="274"/>
      <c r="U86" s="274"/>
      <c r="V86" s="167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</row>
    <row r="87" spans="1:38" x14ac:dyDescent="0.2">
      <c r="A87" s="167"/>
      <c r="B87" s="272"/>
      <c r="C87" s="241"/>
      <c r="D87" s="275"/>
      <c r="E87" s="276"/>
      <c r="F87" s="241"/>
      <c r="G87" s="241"/>
      <c r="H87" s="275"/>
      <c r="I87" s="276"/>
      <c r="J87" s="241"/>
      <c r="K87" s="241"/>
      <c r="L87" s="276"/>
      <c r="M87" s="276"/>
      <c r="N87" s="241"/>
      <c r="O87" s="193"/>
      <c r="P87" s="276"/>
      <c r="Q87" s="276"/>
      <c r="R87" s="241"/>
      <c r="S87" s="241"/>
      <c r="T87" s="276"/>
      <c r="U87" s="276"/>
      <c r="V87" s="167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</row>
    <row r="88" spans="1:38" x14ac:dyDescent="0.2">
      <c r="A88" s="167"/>
      <c r="B88" s="272"/>
      <c r="C88" s="241"/>
      <c r="D88" s="251"/>
      <c r="E88" s="193"/>
      <c r="F88" s="241"/>
      <c r="G88" s="241"/>
      <c r="H88" s="251"/>
      <c r="I88" s="193"/>
      <c r="J88" s="241"/>
      <c r="K88" s="241"/>
      <c r="L88" s="193"/>
      <c r="M88" s="193"/>
      <c r="N88" s="241"/>
      <c r="O88" s="193"/>
      <c r="P88" s="193"/>
      <c r="Q88" s="193"/>
      <c r="R88" s="241"/>
      <c r="S88" s="241"/>
      <c r="T88" s="193"/>
      <c r="U88" s="193"/>
      <c r="V88" s="167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</row>
    <row r="89" spans="1:38" x14ac:dyDescent="0.2">
      <c r="A89" s="167"/>
      <c r="B89" s="272"/>
      <c r="C89" s="241"/>
      <c r="D89" s="251"/>
      <c r="E89" s="193"/>
      <c r="F89" s="241"/>
      <c r="G89" s="241"/>
      <c r="H89" s="251"/>
      <c r="I89" s="193"/>
      <c r="J89" s="241"/>
      <c r="K89" s="241"/>
      <c r="L89" s="193"/>
      <c r="M89" s="193"/>
      <c r="N89" s="241"/>
      <c r="O89" s="193"/>
      <c r="P89" s="193"/>
      <c r="Q89" s="193"/>
      <c r="R89" s="241"/>
      <c r="S89" s="241"/>
      <c r="T89" s="193"/>
      <c r="U89" s="193"/>
      <c r="V89" s="167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</row>
    <row r="90" spans="1:38" x14ac:dyDescent="0.2">
      <c r="A90" s="167"/>
      <c r="B90" s="272"/>
      <c r="C90" s="241"/>
      <c r="D90" s="251"/>
      <c r="E90" s="193"/>
      <c r="F90" s="241"/>
      <c r="G90" s="241"/>
      <c r="H90" s="251"/>
      <c r="I90" s="193"/>
      <c r="J90" s="241"/>
      <c r="K90" s="241"/>
      <c r="L90" s="193"/>
      <c r="M90" s="193"/>
      <c r="N90" s="241"/>
      <c r="O90" s="193"/>
      <c r="P90" s="193"/>
      <c r="Q90" s="193"/>
      <c r="R90" s="241"/>
      <c r="S90" s="241"/>
      <c r="T90" s="193"/>
      <c r="U90" s="193"/>
      <c r="V90" s="167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</row>
    <row r="91" spans="1:38" x14ac:dyDescent="0.2">
      <c r="A91" s="167"/>
      <c r="B91" s="272"/>
      <c r="C91" s="241"/>
      <c r="D91" s="251"/>
      <c r="E91" s="193"/>
      <c r="F91" s="241"/>
      <c r="G91" s="241"/>
      <c r="H91" s="251"/>
      <c r="I91" s="193"/>
      <c r="J91" s="241"/>
      <c r="K91" s="241"/>
      <c r="L91" s="193"/>
      <c r="M91" s="193"/>
      <c r="N91" s="241"/>
      <c r="O91" s="193"/>
      <c r="P91" s="193"/>
      <c r="Q91" s="193"/>
      <c r="R91" s="241"/>
      <c r="S91" s="241"/>
      <c r="T91" s="193"/>
      <c r="U91" s="193"/>
      <c r="V91" s="167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</row>
    <row r="92" spans="1:38" x14ac:dyDescent="0.2">
      <c r="A92" s="193"/>
      <c r="B92" s="193"/>
      <c r="C92" s="193"/>
      <c r="D92" s="251"/>
      <c r="E92" s="193"/>
      <c r="F92" s="193"/>
      <c r="G92" s="193"/>
      <c r="H92" s="251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</row>
    <row r="93" spans="1:38" x14ac:dyDescent="0.2">
      <c r="A93" s="193"/>
      <c r="B93" s="193"/>
      <c r="C93" s="194"/>
      <c r="D93" s="251"/>
      <c r="E93" s="276"/>
      <c r="F93" s="193"/>
      <c r="G93" s="194"/>
      <c r="H93" s="251"/>
      <c r="I93" s="276"/>
      <c r="J93" s="193"/>
      <c r="K93" s="194"/>
      <c r="L93" s="193"/>
      <c r="M93" s="276"/>
      <c r="N93" s="193"/>
      <c r="O93" s="194"/>
      <c r="P93" s="193"/>
      <c r="Q93" s="276"/>
      <c r="R93" s="193"/>
      <c r="S93" s="194"/>
      <c r="T93" s="193"/>
      <c r="U93" s="276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</row>
    <row r="94" spans="1:38" x14ac:dyDescent="0.2">
      <c r="A94" s="167"/>
      <c r="B94" s="193"/>
      <c r="C94" s="167"/>
      <c r="D94" s="167"/>
      <c r="E94" s="167"/>
      <c r="F94" s="193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</row>
    <row r="95" spans="1:38" x14ac:dyDescent="0.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</row>
    <row r="96" spans="1:38" x14ac:dyDescent="0.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</row>
    <row r="97" spans="1:38" x14ac:dyDescent="0.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</row>
    <row r="98" spans="1:38" x14ac:dyDescent="0.2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</row>
    <row r="99" spans="1:38" x14ac:dyDescent="0.2">
      <c r="A99" s="250"/>
      <c r="B99" s="272"/>
      <c r="C99" s="272"/>
      <c r="D99" s="251"/>
      <c r="E99" s="251"/>
      <c r="F99" s="241"/>
      <c r="G99" s="241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</row>
    <row r="100" spans="1:38" x14ac:dyDescent="0.2">
      <c r="A100" s="252"/>
      <c r="B100" s="272"/>
      <c r="C100" s="272"/>
      <c r="D100" s="251"/>
      <c r="E100" s="251"/>
      <c r="F100" s="241"/>
      <c r="G100" s="241"/>
      <c r="H100" s="251"/>
      <c r="I100" s="251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</row>
    <row r="101" spans="1:38" x14ac:dyDescent="0.2">
      <c r="A101" s="252"/>
      <c r="B101" s="272"/>
      <c r="C101" s="272"/>
      <c r="D101" s="251"/>
      <c r="E101" s="251"/>
      <c r="F101" s="241"/>
      <c r="G101" s="241"/>
      <c r="H101" s="251"/>
      <c r="I101" s="251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</row>
    <row r="102" spans="1:38" x14ac:dyDescent="0.2">
      <c r="A102" s="252"/>
      <c r="B102" s="272"/>
      <c r="C102" s="272"/>
      <c r="D102" s="251"/>
      <c r="E102" s="251"/>
      <c r="F102" s="241"/>
      <c r="G102" s="241"/>
      <c r="H102" s="251"/>
      <c r="I102" s="251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</row>
    <row r="103" spans="1:38" x14ac:dyDescent="0.2">
      <c r="A103" s="252"/>
      <c r="B103" s="272"/>
      <c r="C103" s="272"/>
      <c r="D103" s="251"/>
      <c r="E103" s="251"/>
      <c r="F103" s="241"/>
      <c r="G103" s="241"/>
      <c r="H103" s="251"/>
      <c r="I103" s="251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  <c r="AA103" s="193"/>
      <c r="AB103" s="193"/>
      <c r="AC103" s="193"/>
      <c r="AD103" s="193"/>
      <c r="AE103" s="193"/>
      <c r="AF103" s="193"/>
      <c r="AG103" s="193"/>
      <c r="AH103" s="193"/>
      <c r="AI103" s="193"/>
      <c r="AJ103" s="193"/>
      <c r="AK103" s="193"/>
      <c r="AL103" s="193"/>
    </row>
    <row r="104" spans="1:38" x14ac:dyDescent="0.2">
      <c r="A104" s="252"/>
      <c r="B104" s="272"/>
      <c r="C104" s="272"/>
      <c r="D104" s="251"/>
      <c r="E104" s="251"/>
      <c r="F104" s="241"/>
      <c r="G104" s="241"/>
      <c r="H104" s="251"/>
      <c r="I104" s="251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</row>
    <row r="105" spans="1:38" x14ac:dyDescent="0.2">
      <c r="A105" s="252"/>
      <c r="B105" s="272"/>
      <c r="C105" s="272"/>
      <c r="D105" s="251"/>
      <c r="E105" s="251"/>
      <c r="F105" s="241"/>
      <c r="G105" s="241"/>
      <c r="H105" s="251"/>
      <c r="I105" s="251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3"/>
      <c r="AI105" s="193"/>
      <c r="AJ105" s="193"/>
      <c r="AK105" s="193"/>
      <c r="AL105" s="193"/>
    </row>
    <row r="106" spans="1:38" x14ac:dyDescent="0.2">
      <c r="A106" s="252"/>
      <c r="B106" s="272"/>
      <c r="C106" s="272"/>
      <c r="D106" s="251"/>
      <c r="E106" s="251"/>
      <c r="F106" s="241"/>
      <c r="G106" s="241"/>
      <c r="H106" s="251"/>
      <c r="I106" s="251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3"/>
      <c r="AI106" s="193"/>
      <c r="AJ106" s="193"/>
      <c r="AK106" s="193"/>
      <c r="AL106" s="193"/>
    </row>
    <row r="107" spans="1:38" x14ac:dyDescent="0.2">
      <c r="A107" s="252"/>
      <c r="B107" s="272"/>
      <c r="C107" s="272"/>
      <c r="D107" s="251"/>
      <c r="E107" s="251"/>
      <c r="F107" s="241"/>
      <c r="G107" s="241"/>
      <c r="H107" s="251"/>
      <c r="I107" s="251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</row>
    <row r="108" spans="1:38" x14ac:dyDescent="0.2">
      <c r="A108" s="250"/>
      <c r="B108" s="272"/>
      <c r="C108" s="272"/>
      <c r="D108" s="251"/>
      <c r="E108" s="251"/>
      <c r="F108" s="241"/>
      <c r="G108" s="241"/>
      <c r="H108" s="251"/>
      <c r="I108" s="251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  <c r="AA108" s="193"/>
      <c r="AB108" s="193"/>
      <c r="AC108" s="193"/>
      <c r="AD108" s="193"/>
      <c r="AE108" s="193"/>
      <c r="AF108" s="193"/>
      <c r="AG108" s="193"/>
      <c r="AH108" s="193"/>
      <c r="AI108" s="193"/>
      <c r="AJ108" s="193"/>
      <c r="AK108" s="193"/>
      <c r="AL108" s="193"/>
    </row>
    <row r="109" spans="1:38" x14ac:dyDescent="0.2">
      <c r="A109" s="252"/>
      <c r="B109" s="272"/>
      <c r="C109" s="272"/>
      <c r="D109" s="251"/>
      <c r="E109" s="251"/>
      <c r="F109" s="241"/>
      <c r="G109" s="241"/>
      <c r="H109" s="251"/>
      <c r="I109" s="251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</row>
    <row r="110" spans="1:38" x14ac:dyDescent="0.2">
      <c r="A110" s="252"/>
      <c r="B110" s="272"/>
      <c r="C110" s="272"/>
      <c r="D110" s="251"/>
      <c r="E110" s="251"/>
      <c r="F110" s="241"/>
      <c r="G110" s="241"/>
      <c r="H110" s="251"/>
      <c r="I110" s="251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</row>
    <row r="111" spans="1:38" x14ac:dyDescent="0.2">
      <c r="A111" s="252"/>
      <c r="B111" s="272"/>
      <c r="C111" s="272"/>
      <c r="D111" s="251"/>
      <c r="E111" s="251"/>
      <c r="F111" s="241"/>
      <c r="G111" s="241"/>
      <c r="H111" s="251"/>
      <c r="I111" s="251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</row>
    <row r="112" spans="1:38" x14ac:dyDescent="0.2">
      <c r="A112" s="252"/>
      <c r="B112" s="272"/>
      <c r="C112" s="272"/>
      <c r="D112" s="251"/>
      <c r="E112" s="251"/>
      <c r="F112" s="241"/>
      <c r="G112" s="241"/>
      <c r="H112" s="251"/>
      <c r="I112" s="251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</row>
    <row r="113" spans="1:38" x14ac:dyDescent="0.2">
      <c r="A113" s="252"/>
      <c r="B113" s="272"/>
      <c r="C113" s="272"/>
      <c r="D113" s="251"/>
      <c r="E113" s="251"/>
      <c r="F113" s="241"/>
      <c r="G113" s="241"/>
      <c r="H113" s="251"/>
      <c r="I113" s="251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</row>
    <row r="114" spans="1:38" x14ac:dyDescent="0.2">
      <c r="A114" s="252"/>
      <c r="B114" s="272"/>
      <c r="C114" s="272"/>
      <c r="D114" s="251"/>
      <c r="E114" s="251"/>
      <c r="F114" s="241"/>
      <c r="G114" s="241"/>
      <c r="H114" s="251"/>
      <c r="I114" s="251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</row>
    <row r="115" spans="1:38" x14ac:dyDescent="0.2">
      <c r="A115" s="252"/>
      <c r="B115" s="272"/>
      <c r="C115" s="272"/>
      <c r="D115" s="251"/>
      <c r="E115" s="251"/>
      <c r="F115" s="241"/>
      <c r="G115" s="241"/>
      <c r="H115" s="251"/>
      <c r="I115" s="251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</row>
    <row r="116" spans="1:38" x14ac:dyDescent="0.2">
      <c r="A116" s="252"/>
      <c r="B116" s="272"/>
      <c r="C116" s="272"/>
      <c r="D116" s="251"/>
      <c r="E116" s="251"/>
      <c r="F116" s="241"/>
      <c r="G116" s="241"/>
      <c r="H116" s="251"/>
      <c r="I116" s="251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</row>
    <row r="117" spans="1:38" x14ac:dyDescent="0.2">
      <c r="A117" s="252"/>
      <c r="B117" s="272"/>
      <c r="C117" s="272"/>
      <c r="D117" s="251"/>
      <c r="E117" s="251"/>
      <c r="F117" s="241"/>
      <c r="G117" s="241"/>
      <c r="H117" s="251"/>
      <c r="I117" s="251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</row>
    <row r="118" spans="1:38" x14ac:dyDescent="0.2">
      <c r="A118" s="252"/>
      <c r="B118" s="272"/>
      <c r="C118" s="272"/>
      <c r="D118" s="251"/>
      <c r="E118" s="251"/>
      <c r="F118" s="241"/>
      <c r="G118" s="241"/>
      <c r="H118" s="251"/>
      <c r="I118" s="251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</row>
    <row r="119" spans="1:38" x14ac:dyDescent="0.2">
      <c r="A119" s="252"/>
      <c r="B119" s="272"/>
      <c r="C119" s="272"/>
      <c r="D119" s="251"/>
      <c r="E119" s="251"/>
      <c r="F119" s="241"/>
      <c r="G119" s="241"/>
      <c r="H119" s="251"/>
      <c r="I119" s="251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1:38" x14ac:dyDescent="0.2">
      <c r="A120" s="252"/>
      <c r="B120" s="272"/>
      <c r="C120" s="272"/>
      <c r="D120" s="251"/>
      <c r="E120" s="251"/>
      <c r="F120" s="241"/>
      <c r="G120" s="241"/>
      <c r="H120" s="251"/>
      <c r="I120" s="251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1:38" x14ac:dyDescent="0.2">
      <c r="A121" s="252"/>
      <c r="B121" s="272"/>
      <c r="C121" s="272"/>
      <c r="D121" s="251"/>
      <c r="E121" s="251"/>
      <c r="F121" s="241"/>
      <c r="G121" s="241"/>
      <c r="H121" s="251"/>
      <c r="I121" s="251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1:38" x14ac:dyDescent="0.2">
      <c r="A122" s="252"/>
      <c r="B122" s="272"/>
      <c r="C122" s="272"/>
      <c r="D122" s="251"/>
      <c r="E122" s="251"/>
      <c r="F122" s="241"/>
      <c r="G122" s="241"/>
      <c r="H122" s="251"/>
      <c r="I122" s="251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1:38" x14ac:dyDescent="0.2">
      <c r="A123" s="252"/>
      <c r="B123" s="272"/>
      <c r="C123" s="272"/>
      <c r="D123" s="251"/>
      <c r="E123" s="251"/>
      <c r="F123" s="241"/>
      <c r="G123" s="241"/>
      <c r="H123" s="251"/>
      <c r="I123" s="251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8" x14ac:dyDescent="0.2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3"/>
      <c r="AI124" s="193"/>
      <c r="AJ124" s="193"/>
      <c r="AK124" s="193"/>
      <c r="AL124" s="193"/>
    </row>
    <row r="125" spans="1:38" x14ac:dyDescent="0.2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  <c r="AA125" s="193"/>
      <c r="AB125" s="193"/>
      <c r="AC125" s="193"/>
      <c r="AD125" s="193"/>
      <c r="AE125" s="193"/>
      <c r="AF125" s="193"/>
      <c r="AG125" s="193"/>
      <c r="AH125" s="193"/>
      <c r="AI125" s="193"/>
      <c r="AJ125" s="193"/>
      <c r="AK125" s="193"/>
      <c r="AL125" s="193"/>
    </row>
    <row r="126" spans="1:38" x14ac:dyDescent="0.2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</row>
    <row r="127" spans="1:38" x14ac:dyDescent="0.2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</row>
    <row r="128" spans="1:38" x14ac:dyDescent="0.2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</row>
    <row r="129" spans="1:38" x14ac:dyDescent="0.2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</row>
    <row r="130" spans="1:38" x14ac:dyDescent="0.2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</row>
    <row r="131" spans="1:38" x14ac:dyDescent="0.2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</row>
    <row r="132" spans="1:38" x14ac:dyDescent="0.2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</row>
    <row r="133" spans="1:38" x14ac:dyDescent="0.2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</row>
    <row r="134" spans="1:38" x14ac:dyDescent="0.2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  <c r="AA134" s="193"/>
      <c r="AB134" s="193"/>
      <c r="AC134" s="193"/>
      <c r="AD134" s="193"/>
      <c r="AE134" s="193"/>
      <c r="AF134" s="193"/>
      <c r="AG134" s="193"/>
      <c r="AH134" s="193"/>
      <c r="AI134" s="193"/>
      <c r="AJ134" s="193"/>
      <c r="AK134" s="193"/>
      <c r="AL134" s="193"/>
    </row>
    <row r="135" spans="1:38" x14ac:dyDescent="0.2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3"/>
      <c r="AI135" s="193"/>
      <c r="AJ135" s="193"/>
      <c r="AK135" s="193"/>
      <c r="AL135" s="193"/>
    </row>
    <row r="136" spans="1:38" x14ac:dyDescent="0.2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</row>
    <row r="137" spans="1:38" x14ac:dyDescent="0.2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</row>
    <row r="138" spans="1:38" x14ac:dyDescent="0.2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</row>
  </sheetData>
  <mergeCells count="4">
    <mergeCell ref="W8:X8"/>
    <mergeCell ref="W9:X9"/>
    <mergeCell ref="A6:A14"/>
    <mergeCell ref="V6:V14"/>
  </mergeCells>
  <phoneticPr fontId="14" type="noConversion"/>
  <pageMargins left="0.19685039370078741" right="0.19685039370078741" top="0.19685039370078741" bottom="0.19685039370078741" header="0" footer="0"/>
  <pageSetup paperSize="9" scale="73" orientation="landscape" r:id="rId1"/>
  <headerFooter alignWithMargins="0"/>
  <ignoredErrors>
    <ignoredError sqref="L43:U44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Y96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82" customWidth="1"/>
    <col min="2" max="3" width="9.85546875" style="82" customWidth="1"/>
    <col min="4" max="5" width="5.85546875" style="82" customWidth="1"/>
    <col min="6" max="7" width="9.85546875" style="82" customWidth="1"/>
    <col min="8" max="9" width="5.85546875" style="82" customWidth="1"/>
    <col min="10" max="11" width="9.85546875" style="82" customWidth="1"/>
    <col min="12" max="13" width="5.85546875" style="82" customWidth="1"/>
    <col min="14" max="14" width="9.85546875" style="82" customWidth="1"/>
    <col min="15" max="15" width="9.85546875" style="144" customWidth="1"/>
    <col min="16" max="17" width="5.85546875" style="82" customWidth="1"/>
    <col min="18" max="19" width="9.85546875" style="82" customWidth="1"/>
    <col min="20" max="21" width="5.85546875" style="82" customWidth="1"/>
    <col min="22" max="22" width="5.7109375" style="82" customWidth="1"/>
    <col min="23" max="24" width="9.85546875" style="82" customWidth="1"/>
    <col min="25" max="25" width="10" style="82" customWidth="1"/>
    <col min="26" max="26" width="5.7109375" style="82" customWidth="1"/>
    <col min="27" max="27" width="8.5703125" style="82" customWidth="1"/>
    <col min="28" max="28" width="7.7109375" style="82" customWidth="1"/>
    <col min="29" max="29" width="7.28515625" style="82" customWidth="1"/>
    <col min="30" max="30" width="6.5703125" style="82" customWidth="1"/>
    <col min="31" max="31" width="8.5703125" style="82" customWidth="1"/>
    <col min="32" max="32" width="8" style="82" customWidth="1"/>
    <col min="33" max="34" width="6.140625" style="82" customWidth="1"/>
    <col min="35" max="35" width="8.140625" style="82" customWidth="1"/>
    <col min="36" max="36" width="7.7109375" style="82" customWidth="1"/>
    <col min="37" max="38" width="7.140625" style="82" customWidth="1"/>
    <col min="39" max="39" width="7.7109375" style="82" customWidth="1"/>
    <col min="40" max="42" width="7.140625" style="82" customWidth="1"/>
    <col min="43" max="43" width="8.28515625" style="82" customWidth="1"/>
    <col min="44" max="44" width="7.7109375" style="82" customWidth="1"/>
    <col min="45" max="46" width="7.140625" style="82" customWidth="1"/>
    <col min="47" max="47" width="8.140625" style="82" customWidth="1"/>
    <col min="48" max="48" width="12.85546875" style="82" customWidth="1"/>
    <col min="49" max="49" width="12" style="82" customWidth="1"/>
    <col min="50" max="50" width="9.140625" style="82"/>
    <col min="51" max="51" width="11.28515625" style="82" customWidth="1"/>
    <col min="52" max="52" width="12.140625" style="82" customWidth="1"/>
    <col min="53" max="16384" width="9.140625" style="82"/>
  </cols>
  <sheetData>
    <row r="1" spans="1:24" s="76" customFormat="1" x14ac:dyDescent="0.2">
      <c r="A1" s="76" t="s">
        <v>2</v>
      </c>
      <c r="B1" s="76">
        <v>57</v>
      </c>
      <c r="C1" s="76">
        <v>58</v>
      </c>
      <c r="F1" s="76">
        <v>59</v>
      </c>
      <c r="G1" s="76">
        <v>60</v>
      </c>
      <c r="J1" s="76">
        <v>61</v>
      </c>
      <c r="K1" s="76">
        <v>62</v>
      </c>
      <c r="N1" s="76">
        <v>63</v>
      </c>
      <c r="O1" s="183">
        <v>64</v>
      </c>
      <c r="R1" s="76">
        <v>65</v>
      </c>
      <c r="S1" s="76">
        <v>66</v>
      </c>
    </row>
    <row r="2" spans="1:24" ht="18.75" x14ac:dyDescent="0.3">
      <c r="A2" s="77" t="s">
        <v>20</v>
      </c>
      <c r="B2" s="77"/>
      <c r="C2" s="77"/>
      <c r="D2" s="77"/>
      <c r="E2" s="77"/>
      <c r="F2" s="78"/>
      <c r="G2" s="79" t="str">
        <f>CONCATENATE(TEXT(Данные!$B$1,"ДД ММММ ГГГГ"), "   г.")</f>
        <v>15 Декабрь 2021   г.</v>
      </c>
      <c r="H2" s="78"/>
      <c r="I2" s="277"/>
      <c r="K2" s="83" t="s">
        <v>54</v>
      </c>
      <c r="L2" s="84"/>
      <c r="M2" s="85"/>
      <c r="N2" s="85"/>
      <c r="R2" s="77" t="s">
        <v>22</v>
      </c>
      <c r="S2" s="86" t="s">
        <v>170</v>
      </c>
      <c r="T2" s="78"/>
      <c r="U2" s="78"/>
      <c r="V2" s="78"/>
      <c r="W2" s="78"/>
      <c r="X2" s="78"/>
    </row>
    <row r="3" spans="1:24" x14ac:dyDescent="0.2">
      <c r="F3" s="91" t="s">
        <v>21</v>
      </c>
      <c r="U3" s="91" t="s">
        <v>23</v>
      </c>
    </row>
    <row r="4" spans="1:24" ht="19.5" x14ac:dyDescent="0.35">
      <c r="A4" s="82" t="s">
        <v>16</v>
      </c>
      <c r="B4" s="78"/>
      <c r="C4" s="92" t="s">
        <v>40</v>
      </c>
      <c r="D4" s="78"/>
      <c r="E4" s="78"/>
      <c r="F4" s="78"/>
      <c r="G4" s="78"/>
      <c r="H4" s="78"/>
      <c r="I4" s="78"/>
      <c r="K4" s="77" t="s">
        <v>24</v>
      </c>
      <c r="N4" s="78"/>
      <c r="O4" s="192">
        <v>10</v>
      </c>
      <c r="P4" s="78"/>
      <c r="Q4" s="77" t="s">
        <v>26</v>
      </c>
    </row>
    <row r="5" spans="1:24" ht="13.5" thickBot="1" x14ac:dyDescent="0.25">
      <c r="B5" s="91" t="s">
        <v>19</v>
      </c>
      <c r="K5" s="77"/>
      <c r="L5" s="77"/>
      <c r="N5" s="94"/>
      <c r="O5" s="194"/>
      <c r="P5" s="94"/>
    </row>
    <row r="6" spans="1:24" x14ac:dyDescent="0.2">
      <c r="A6" s="373" t="s">
        <v>88</v>
      </c>
      <c r="B6" s="95" t="s">
        <v>17</v>
      </c>
      <c r="C6" s="96"/>
      <c r="D6" s="232">
        <v>3</v>
      </c>
      <c r="E6" s="98"/>
      <c r="F6" s="95" t="s">
        <v>17</v>
      </c>
      <c r="G6" s="96"/>
      <c r="H6" s="232">
        <v>5</v>
      </c>
      <c r="I6" s="98"/>
      <c r="J6" s="95" t="s">
        <v>17</v>
      </c>
      <c r="K6" s="96"/>
      <c r="L6" s="232">
        <v>10</v>
      </c>
      <c r="M6" s="98"/>
      <c r="N6" s="95" t="s">
        <v>17</v>
      </c>
      <c r="O6" s="196"/>
      <c r="P6" s="232">
        <v>11</v>
      </c>
      <c r="Q6" s="98"/>
      <c r="R6" s="95" t="s">
        <v>17</v>
      </c>
      <c r="S6" s="96"/>
      <c r="T6" s="232">
        <v>15</v>
      </c>
      <c r="U6" s="232"/>
      <c r="V6" s="373" t="s">
        <v>88</v>
      </c>
      <c r="W6" s="96" t="s">
        <v>2</v>
      </c>
      <c r="X6" s="99"/>
    </row>
    <row r="7" spans="1:24" x14ac:dyDescent="0.2">
      <c r="A7" s="374"/>
      <c r="B7" s="100" t="s">
        <v>18</v>
      </c>
      <c r="C7" s="94"/>
      <c r="D7" s="94"/>
      <c r="E7" s="101"/>
      <c r="F7" s="100" t="s">
        <v>18</v>
      </c>
      <c r="G7" s="94"/>
      <c r="H7" s="94"/>
      <c r="I7" s="101"/>
      <c r="J7" s="100" t="s">
        <v>18</v>
      </c>
      <c r="K7" s="94"/>
      <c r="L7" s="94"/>
      <c r="M7" s="101"/>
      <c r="N7" s="100" t="s">
        <v>18</v>
      </c>
      <c r="O7" s="193"/>
      <c r="P7" s="94"/>
      <c r="Q7" s="101"/>
      <c r="R7" s="100" t="s">
        <v>18</v>
      </c>
      <c r="S7" s="94"/>
      <c r="T7" s="94"/>
      <c r="U7" s="94"/>
      <c r="V7" s="374"/>
      <c r="W7" s="94"/>
      <c r="X7" s="101"/>
    </row>
    <row r="8" spans="1:24" x14ac:dyDescent="0.2">
      <c r="A8" s="374"/>
      <c r="B8" s="102"/>
      <c r="C8" s="78"/>
      <c r="D8" s="78"/>
      <c r="E8" s="103"/>
      <c r="F8" s="102"/>
      <c r="G8" s="78"/>
      <c r="H8" s="78"/>
      <c r="I8" s="103"/>
      <c r="J8" s="102"/>
      <c r="K8" s="78"/>
      <c r="L8" s="78"/>
      <c r="M8" s="103"/>
      <c r="N8" s="102"/>
      <c r="O8" s="153"/>
      <c r="P8" s="78"/>
      <c r="Q8" s="103"/>
      <c r="R8" s="102"/>
      <c r="S8" s="78"/>
      <c r="T8" s="78"/>
      <c r="U8" s="78"/>
      <c r="V8" s="374"/>
      <c r="W8" s="375" t="s">
        <v>64</v>
      </c>
      <c r="X8" s="376"/>
    </row>
    <row r="9" spans="1:24" x14ac:dyDescent="0.2">
      <c r="A9" s="374"/>
      <c r="B9" s="109" t="s">
        <v>15</v>
      </c>
      <c r="C9" s="107" t="s">
        <v>41</v>
      </c>
      <c r="D9" s="107"/>
      <c r="E9" s="108"/>
      <c r="F9" s="109" t="s">
        <v>15</v>
      </c>
      <c r="G9" s="107" t="s">
        <v>39</v>
      </c>
      <c r="H9" s="107"/>
      <c r="I9" s="108"/>
      <c r="J9" s="109" t="s">
        <v>15</v>
      </c>
      <c r="K9" s="107" t="s">
        <v>39</v>
      </c>
      <c r="L9" s="107"/>
      <c r="M9" s="108"/>
      <c r="N9" s="109" t="s">
        <v>15</v>
      </c>
      <c r="O9" s="270" t="s">
        <v>41</v>
      </c>
      <c r="P9" s="107"/>
      <c r="Q9" s="108"/>
      <c r="R9" s="109" t="s">
        <v>15</v>
      </c>
      <c r="S9" s="107" t="s">
        <v>39</v>
      </c>
      <c r="T9" s="107"/>
      <c r="U9" s="107"/>
      <c r="V9" s="374"/>
      <c r="W9" s="375" t="s">
        <v>65</v>
      </c>
      <c r="X9" s="376"/>
    </row>
    <row r="10" spans="1:24" x14ac:dyDescent="0.2">
      <c r="A10" s="374"/>
      <c r="B10" s="102" t="s">
        <v>14</v>
      </c>
      <c r="C10" s="78"/>
      <c r="D10" s="105">
        <v>2000</v>
      </c>
      <c r="E10" s="278">
        <v>2000</v>
      </c>
      <c r="F10" s="102" t="s">
        <v>14</v>
      </c>
      <c r="G10" s="78"/>
      <c r="H10" s="105">
        <v>1000</v>
      </c>
      <c r="I10" s="278">
        <v>1000</v>
      </c>
      <c r="J10" s="102" t="s">
        <v>14</v>
      </c>
      <c r="K10" s="78"/>
      <c r="L10" s="105">
        <v>1000</v>
      </c>
      <c r="M10" s="278">
        <v>1000</v>
      </c>
      <c r="N10" s="102" t="s">
        <v>14</v>
      </c>
      <c r="O10" s="153"/>
      <c r="P10" s="105">
        <v>2000</v>
      </c>
      <c r="Q10" s="278">
        <v>2000</v>
      </c>
      <c r="R10" s="102" t="s">
        <v>14</v>
      </c>
      <c r="S10" s="78"/>
      <c r="T10" s="105">
        <v>1000</v>
      </c>
      <c r="U10" s="279">
        <v>1000</v>
      </c>
      <c r="V10" s="374"/>
      <c r="W10" s="94" t="s">
        <v>2</v>
      </c>
      <c r="X10" s="280">
        <v>4000</v>
      </c>
    </row>
    <row r="11" spans="1:24" x14ac:dyDescent="0.2">
      <c r="A11" s="374"/>
      <c r="B11" s="104" t="s">
        <v>7</v>
      </c>
      <c r="C11" s="110"/>
      <c r="D11" s="111" t="s">
        <v>9</v>
      </c>
      <c r="E11" s="112"/>
      <c r="F11" s="104" t="s">
        <v>7</v>
      </c>
      <c r="G11" s="110"/>
      <c r="H11" s="111" t="s">
        <v>9</v>
      </c>
      <c r="I11" s="112"/>
      <c r="J11" s="104" t="s">
        <v>7</v>
      </c>
      <c r="K11" s="110"/>
      <c r="L11" s="111" t="s">
        <v>9</v>
      </c>
      <c r="M11" s="112"/>
      <c r="N11" s="104" t="s">
        <v>7</v>
      </c>
      <c r="O11" s="210"/>
      <c r="P11" s="111" t="s">
        <v>9</v>
      </c>
      <c r="Q11" s="112"/>
      <c r="R11" s="104" t="s">
        <v>7</v>
      </c>
      <c r="S11" s="110"/>
      <c r="T11" s="111" t="s">
        <v>9</v>
      </c>
      <c r="U11" s="233"/>
      <c r="V11" s="374"/>
      <c r="W11" s="94" t="s">
        <v>2</v>
      </c>
      <c r="X11" s="101"/>
    </row>
    <row r="12" spans="1:24" ht="13.5" thickBot="1" x14ac:dyDescent="0.25">
      <c r="A12" s="374"/>
      <c r="B12" s="102" t="s">
        <v>8</v>
      </c>
      <c r="C12" s="113"/>
      <c r="D12" s="114"/>
      <c r="E12" s="103"/>
      <c r="F12" s="102" t="s">
        <v>8</v>
      </c>
      <c r="G12" s="113"/>
      <c r="H12" s="114"/>
      <c r="I12" s="103"/>
      <c r="J12" s="102" t="s">
        <v>8</v>
      </c>
      <c r="K12" s="113"/>
      <c r="L12" s="114"/>
      <c r="M12" s="103"/>
      <c r="N12" s="102" t="s">
        <v>8</v>
      </c>
      <c r="O12" s="214"/>
      <c r="P12" s="114"/>
      <c r="Q12" s="103"/>
      <c r="R12" s="102" t="s">
        <v>8</v>
      </c>
      <c r="S12" s="113"/>
      <c r="T12" s="114"/>
      <c r="U12" s="78"/>
      <c r="V12" s="374"/>
      <c r="W12" s="234"/>
      <c r="X12" s="115"/>
    </row>
    <row r="13" spans="1:24" x14ac:dyDescent="0.2">
      <c r="A13" s="374"/>
      <c r="B13" s="116" t="s">
        <v>3</v>
      </c>
      <c r="C13" s="117" t="s">
        <v>5</v>
      </c>
      <c r="D13" s="117" t="s">
        <v>10</v>
      </c>
      <c r="E13" s="118" t="s">
        <v>12</v>
      </c>
      <c r="F13" s="116" t="s">
        <v>3</v>
      </c>
      <c r="G13" s="117" t="s">
        <v>5</v>
      </c>
      <c r="H13" s="117" t="s">
        <v>10</v>
      </c>
      <c r="I13" s="118" t="s">
        <v>12</v>
      </c>
      <c r="J13" s="116" t="s">
        <v>3</v>
      </c>
      <c r="K13" s="117" t="s">
        <v>5</v>
      </c>
      <c r="L13" s="117" t="s">
        <v>10</v>
      </c>
      <c r="M13" s="118" t="s">
        <v>12</v>
      </c>
      <c r="N13" s="116" t="s">
        <v>3</v>
      </c>
      <c r="O13" s="119" t="s">
        <v>5</v>
      </c>
      <c r="P13" s="117" t="s">
        <v>10</v>
      </c>
      <c r="Q13" s="118" t="s">
        <v>12</v>
      </c>
      <c r="R13" s="116" t="s">
        <v>3</v>
      </c>
      <c r="S13" s="117" t="s">
        <v>5</v>
      </c>
      <c r="T13" s="117" t="s">
        <v>10</v>
      </c>
      <c r="U13" s="235" t="s">
        <v>12</v>
      </c>
      <c r="V13" s="374"/>
      <c r="W13" s="236" t="s">
        <v>10</v>
      </c>
      <c r="X13" s="123" t="s">
        <v>12</v>
      </c>
    </row>
    <row r="14" spans="1:24" ht="13.5" thickBot="1" x14ac:dyDescent="0.25">
      <c r="A14" s="374"/>
      <c r="B14" s="124" t="s">
        <v>4</v>
      </c>
      <c r="C14" s="125" t="s">
        <v>6</v>
      </c>
      <c r="D14" s="125" t="s">
        <v>11</v>
      </c>
      <c r="E14" s="126" t="s">
        <v>13</v>
      </c>
      <c r="F14" s="124" t="s">
        <v>4</v>
      </c>
      <c r="G14" s="125" t="s">
        <v>6</v>
      </c>
      <c r="H14" s="125" t="s">
        <v>11</v>
      </c>
      <c r="I14" s="126" t="s">
        <v>13</v>
      </c>
      <c r="J14" s="124" t="s">
        <v>4</v>
      </c>
      <c r="K14" s="125" t="s">
        <v>6</v>
      </c>
      <c r="L14" s="125" t="s">
        <v>11</v>
      </c>
      <c r="M14" s="126" t="s">
        <v>13</v>
      </c>
      <c r="N14" s="124" t="s">
        <v>4</v>
      </c>
      <c r="O14" s="127" t="s">
        <v>6</v>
      </c>
      <c r="P14" s="125" t="s">
        <v>11</v>
      </c>
      <c r="Q14" s="126" t="s">
        <v>13</v>
      </c>
      <c r="R14" s="122" t="s">
        <v>4</v>
      </c>
      <c r="S14" s="237" t="s">
        <v>6</v>
      </c>
      <c r="T14" s="237" t="s">
        <v>11</v>
      </c>
      <c r="U14" s="238" t="s">
        <v>13</v>
      </c>
      <c r="V14" s="374"/>
      <c r="W14" s="239" t="s">
        <v>11</v>
      </c>
      <c r="X14" s="126" t="s">
        <v>13</v>
      </c>
    </row>
    <row r="15" spans="1:24" s="144" customFormat="1" x14ac:dyDescent="0.2">
      <c r="A15" s="130">
        <f ca="1">INDIRECT(ADDRESS(Данные!$A7,4,1,1,"Данные"), 1)</f>
        <v>44545</v>
      </c>
      <c r="B15" s="180">
        <f ca="1">INDIRECT(ADDRESS(Данные!$A7,B$1,1,1,"Данные"), 1)</f>
        <v>3647.7773999981582</v>
      </c>
      <c r="C15" s="181">
        <f ca="1">INDIRECT(ADDRESS(Данные!$A7,C$1,1,1,"Данные"), 1)</f>
        <v>1144.3787999991328</v>
      </c>
      <c r="D15" s="137"/>
      <c r="E15" s="138"/>
      <c r="F15" s="180">
        <f ca="1">INDIRECT(ADDRESS(Данные!$A7,F$1,1,1,"Данные"), 1)</f>
        <v>22344.942200005054</v>
      </c>
      <c r="G15" s="181">
        <f ca="1">INDIRECT(ADDRESS(Данные!$A7,G$1,1,1,"Данные"), 1)</f>
        <v>6730.4400999993086</v>
      </c>
      <c r="H15" s="137"/>
      <c r="I15" s="138"/>
      <c r="J15" s="180">
        <f ca="1">INDIRECT(ADDRESS(Данные!$A7,J$1,1,1,"Данные"), 1)</f>
        <v>12014.615899994969</v>
      </c>
      <c r="K15" s="181">
        <f ca="1">INDIRECT(ADDRESS(Данные!$A7,K$1,1,1,"Данные"), 1)</f>
        <v>3177.6915999986231</v>
      </c>
      <c r="L15" s="137"/>
      <c r="M15" s="138"/>
      <c r="N15" s="180">
        <f ca="1">INDIRECT(ADDRESS(Данные!$A7,N$1,1,1,"Данные"), 1)</f>
        <v>7268.890199996531</v>
      </c>
      <c r="O15" s="181">
        <f ca="1">INDIRECT(ADDRESS(Данные!$A7,O$1,1,1,"Данные"), 1)</f>
        <v>1983.6130999997258</v>
      </c>
      <c r="P15" s="137"/>
      <c r="Q15" s="138"/>
      <c r="R15" s="180">
        <f ca="1">INDIRECT(ADDRESS(Данные!$A7,R$1,1,1,"Данные"), 1)</f>
        <v>2568.8092000000179</v>
      </c>
      <c r="S15" s="181">
        <f ca="1">INDIRECT(ADDRESS(Данные!$A7,S$1,1,1,"Данные"), 1)</f>
        <v>839.19390000030398</v>
      </c>
      <c r="T15" s="137"/>
      <c r="U15" s="138"/>
      <c r="V15" s="141">
        <f ca="1">$A15</f>
        <v>44545</v>
      </c>
      <c r="W15" s="225" t="s">
        <v>2</v>
      </c>
      <c r="X15" s="140" t="s">
        <v>2</v>
      </c>
    </row>
    <row r="16" spans="1:24" s="144" customFormat="1" x14ac:dyDescent="0.2">
      <c r="A16" s="145">
        <f ca="1">INDIRECT(ADDRESS(Данные!$A8,4,1,1,"Данные"), 1)</f>
        <v>44545.041666666664</v>
      </c>
      <c r="B16" s="175">
        <f ca="1">IF(INDIRECT(ADDRESS(Данные!$A8,B$1,1,1,"Данные"),1)=0,B15,INDIRECT(ADDRESS(Данные!$A8,B$1,1,1,"Данные"),1))</f>
        <v>3647.9436999981599</v>
      </c>
      <c r="C16" s="175">
        <f ca="1">IF(INDIRECT(ADDRESS(Данные!$A8,C$1,1,1,"Данные"),1)=0,C15,INDIRECT(ADDRESS(Данные!$A8,C$1,1,1,"Данные"),1))</f>
        <v>1144.4181999991299</v>
      </c>
      <c r="D16" s="176">
        <f ca="1">(B16-B15)*D$10 * (3 - Данные!$A8 + Данные!$A7)</f>
        <v>332.60000000336731</v>
      </c>
      <c r="E16" s="176">
        <f ca="1">(C16-C15)*D$10 * (3 - Данные!$A8 + Данные!$A7)</f>
        <v>78.79999999431675</v>
      </c>
      <c r="F16" s="175">
        <f ca="1">IF(INDIRECT(ADDRESS(Данные!$A8,F$1,1,1,"Данные"),1)=0,F15,INDIRECT(ADDRESS(Данные!$A8,F$1,1,1,"Данные"),1))</f>
        <v>22345.133200005101</v>
      </c>
      <c r="G16" s="175">
        <f ca="1">IF(INDIRECT(ADDRESS(Данные!$A8,G$1,1,1,"Данные"),1)=0,G15,INDIRECT(ADDRESS(Данные!$A8,G$1,1,1,"Данные"),1))</f>
        <v>6730.5169999993104</v>
      </c>
      <c r="H16" s="176">
        <f ca="1">(F16-F15)*H$10 * (3 - Данные!$A8 + Данные!$A7)</f>
        <v>191.00000004618778</v>
      </c>
      <c r="I16" s="176">
        <f ca="1">(G16-G15)*H$10 * (3 - Данные!$A8 + Данные!$A7)</f>
        <v>76.900000001842272</v>
      </c>
      <c r="J16" s="175">
        <f ca="1">IF(INDIRECT(ADDRESS(Данные!$A8,J$1,1,1,"Данные"),1)=0,J15,INDIRECT(ADDRESS(Данные!$A8,J$1,1,1,"Данные"),1))</f>
        <v>12014.766099995</v>
      </c>
      <c r="K16" s="175">
        <f ca="1">IF(INDIRECT(ADDRESS(Данные!$A8,K$1,1,1,"Данные"),1)=0,K15,INDIRECT(ADDRESS(Данные!$A8,K$1,1,1,"Данные"),1))</f>
        <v>3177.7317999986199</v>
      </c>
      <c r="L16" s="176">
        <f ca="1">(J16-J15)*L$10 * (3 - Данные!$A8 + Данные!$A7)</f>
        <v>150.20000003096357</v>
      </c>
      <c r="M16" s="176">
        <f ca="1">(K16-K15)*L$10 * (3 - Данные!$A8 + Данные!$A7)</f>
        <v>40.199999996730185</v>
      </c>
      <c r="N16" s="175">
        <f ca="1">IF(INDIRECT(ADDRESS(Данные!$A8,N$1,1,1,"Данные"),1)=0,N15,INDIRECT(ADDRESS(Данные!$A8,N$1,1,1,"Данные"),1))</f>
        <v>7268.9928999965296</v>
      </c>
      <c r="O16" s="175">
        <f ca="1">IF(INDIRECT(ADDRESS(Данные!$A8,O$1,1,1,"Данные"),1)=0,O15,INDIRECT(ADDRESS(Данные!$A8,O$1,1,1,"Данные"),1))</f>
        <v>1983.6486999997301</v>
      </c>
      <c r="P16" s="176">
        <f ca="1">(N16-N15)*P$10 * (3 - Данные!$A8 + Данные!$A7)</f>
        <v>205.39999999709835</v>
      </c>
      <c r="Q16" s="176">
        <f ca="1">(O16-O15)*P$10 * (3 - Данные!$A8 + Данные!$A7)</f>
        <v>71.200000008502684</v>
      </c>
      <c r="R16" s="175">
        <f ca="1">IF(INDIRECT(ADDRESS(Данные!$A8,R$1,1,1,"Данные"),1)=0,R15,INDIRECT(ADDRESS(Данные!$A8,R$1,1,1,"Данные"),1))</f>
        <v>2568.9124000000202</v>
      </c>
      <c r="S16" s="175">
        <f ca="1">IF(INDIRECT(ADDRESS(Данные!$A8,S$1,1,1,"Данные"),1)=0,S15,INDIRECT(ADDRESS(Данные!$A8,S$1,1,1,"Данные"),1))</f>
        <v>839.21600000030401</v>
      </c>
      <c r="T16" s="176">
        <f ca="1">(R16-R15)*T$10 * (3 - Данные!$A8 + Данные!$A7)</f>
        <v>103.20000000228902</v>
      </c>
      <c r="U16" s="229">
        <f ca="1">(S16-S15)*T$10 * (3 - Данные!$A8 + Данные!$A7)</f>
        <v>22.100000000023101</v>
      </c>
      <c r="V16" s="309">
        <f t="shared" ref="V16:V45" ca="1" si="0">$A16</f>
        <v>44545.041666666664</v>
      </c>
      <c r="W16" s="336">
        <f ca="1">D16+H16+L16+P16+T16</f>
        <v>982.40000007990602</v>
      </c>
      <c r="X16" s="243">
        <f ca="1">E16+I16+M16+Q16+U16</f>
        <v>289.20000000141499</v>
      </c>
    </row>
    <row r="17" spans="1:24" s="144" customFormat="1" x14ac:dyDescent="0.2">
      <c r="A17" s="145">
        <f ca="1">INDIRECT(ADDRESS(Данные!$A9,4,1,1,"Данные"), 1)</f>
        <v>44545.083333333336</v>
      </c>
      <c r="B17" s="175">
        <f ca="1">IF(INDIRECT(ADDRESS(Данные!$A9,B$1,1,1,"Данные"),1)=0,B16,INDIRECT(ADDRESS(Данные!$A9,B$1,1,1,"Данные"),1))</f>
        <v>3648.0971999981598</v>
      </c>
      <c r="C17" s="175">
        <f ca="1">IF(INDIRECT(ADDRESS(Данные!$A9,C$1,1,1,"Данные"),1)=0,C16,INDIRECT(ADDRESS(Данные!$A9,C$1,1,1,"Данные"),1))</f>
        <v>1144.45769999913</v>
      </c>
      <c r="D17" s="176">
        <f ca="1">(B17-B16)*D$10 * (3 - Данные!$A9 + Данные!$A8)</f>
        <v>306.999999999789</v>
      </c>
      <c r="E17" s="176">
        <f ca="1">(C17-C16)*D$10 * (3 - Данные!$A9 + Данные!$A8)</f>
        <v>79.000000000178261</v>
      </c>
      <c r="F17" s="175">
        <f ca="1">IF(INDIRECT(ADDRESS(Данные!$A9,F$1,1,1,"Данные"),1)=0,F16,INDIRECT(ADDRESS(Данные!$A9,F$1,1,1,"Данные"),1))</f>
        <v>22345.302200005099</v>
      </c>
      <c r="G17" s="175">
        <f ca="1">IF(INDIRECT(ADDRESS(Данные!$A9,G$1,1,1,"Данные"),1)=0,G16,INDIRECT(ADDRESS(Данные!$A9,G$1,1,1,"Данные"),1))</f>
        <v>6730.5860999993101</v>
      </c>
      <c r="H17" s="176">
        <f ca="1">(F17-F16)*H$10 * (3 - Данные!$A9 + Данные!$A8)</f>
        <v>168.99999999805004</v>
      </c>
      <c r="I17" s="176">
        <f ca="1">(G17-G16)*H$10 * (3 - Данные!$A9 + Данные!$A8)</f>
        <v>69.099999999707507</v>
      </c>
      <c r="J17" s="175">
        <f ca="1">IF(INDIRECT(ADDRESS(Данные!$A9,J$1,1,1,"Данные"),1)=0,J16,INDIRECT(ADDRESS(Данные!$A9,J$1,1,1,"Данные"),1))</f>
        <v>12014.892299994999</v>
      </c>
      <c r="K17" s="175">
        <f ca="1">IF(INDIRECT(ADDRESS(Данные!$A9,K$1,1,1,"Данные"),1)=0,K16,INDIRECT(ADDRESS(Данные!$A9,K$1,1,1,"Данные"),1))</f>
        <v>3177.7672999986198</v>
      </c>
      <c r="L17" s="176">
        <f ca="1">(J17-J16)*L$10 * (3 - Данные!$A9 + Данные!$A8)</f>
        <v>126.19999999878928</v>
      </c>
      <c r="M17" s="176">
        <f ca="1">(K17-K16)*L$10 * (3 - Данные!$A9 + Данные!$A8)</f>
        <v>35.499999999956344</v>
      </c>
      <c r="N17" s="175">
        <f ca="1">IF(INDIRECT(ADDRESS(Данные!$A9,N$1,1,1,"Данные"),1)=0,N16,INDIRECT(ADDRESS(Данные!$A9,N$1,1,1,"Данные"),1))</f>
        <v>7269.0871999965302</v>
      </c>
      <c r="O17" s="175">
        <f ca="1">IF(INDIRECT(ADDRESS(Данные!$A9,O$1,1,1,"Данные"),1)=0,O16,INDIRECT(ADDRESS(Данные!$A9,O$1,1,1,"Данные"),1))</f>
        <v>1983.6809999997299</v>
      </c>
      <c r="P17" s="176">
        <f ca="1">(N17-N16)*P$10 * (3 - Данные!$A9 + Данные!$A8)</f>
        <v>188.60000000131549</v>
      </c>
      <c r="Q17" s="176">
        <f ca="1">(O17-O16)*P$10 * (3 - Данные!$A9 + Данные!$A8)</f>
        <v>64.599999999700231</v>
      </c>
      <c r="R17" s="175">
        <f ca="1">IF(INDIRECT(ADDRESS(Данные!$A9,R$1,1,1,"Данные"),1)=0,R16,INDIRECT(ADDRESS(Данные!$A9,R$1,1,1,"Данные"),1))</f>
        <v>2569.0134000000198</v>
      </c>
      <c r="S17" s="175">
        <f ca="1">IF(INDIRECT(ADDRESS(Данные!$A9,S$1,1,1,"Данные"),1)=0,S16,INDIRECT(ADDRESS(Данные!$A9,S$1,1,1,"Данные"),1))</f>
        <v>839.236400000304</v>
      </c>
      <c r="T17" s="176">
        <f ca="1">(R17-R16)*T$10 * (3 - Данные!$A9 + Данные!$A8)</f>
        <v>100.99999999965803</v>
      </c>
      <c r="U17" s="229">
        <f ca="1">(S17-S16)*T$10 * (3 - Данные!$A9 + Данные!$A8)</f>
        <v>20.399999999995089</v>
      </c>
      <c r="V17" s="309">
        <f t="shared" ca="1" si="0"/>
        <v>44545.083333333336</v>
      </c>
      <c r="W17" s="336">
        <f t="shared" ref="W17:X43" ca="1" si="1">D17+H17+L17+P17+T17</f>
        <v>891.79999999760184</v>
      </c>
      <c r="X17" s="243">
        <f t="shared" ca="1" si="1"/>
        <v>268.59999999953743</v>
      </c>
    </row>
    <row r="18" spans="1:24" s="144" customFormat="1" x14ac:dyDescent="0.2">
      <c r="A18" s="145">
        <f ca="1">INDIRECT(ADDRESS(Данные!$A10,4,1,1,"Данные"), 1)</f>
        <v>44545.125</v>
      </c>
      <c r="B18" s="175">
        <f ca="1">IF(INDIRECT(ADDRESS(Данные!$A10,B$1,1,1,"Данные"),1)=0,B17,INDIRECT(ADDRESS(Данные!$A10,B$1,1,1,"Данные"),1))</f>
        <v>3648.2445999981601</v>
      </c>
      <c r="C18" s="175">
        <f ca="1">IF(INDIRECT(ADDRESS(Данные!$A10,C$1,1,1,"Данные"),1)=0,C17,INDIRECT(ADDRESS(Данные!$A10,C$1,1,1,"Данные"),1))</f>
        <v>1144.4978999991299</v>
      </c>
      <c r="D18" s="176">
        <f ca="1">(B18-B17)*D$10 * (3 - Данные!$A10 + Данные!$A9)</f>
        <v>294.80000000057771</v>
      </c>
      <c r="E18" s="176">
        <f ca="1">(C18-C17)*D$10 * (3 - Данные!$A10 + Данные!$A9)</f>
        <v>80.399999999826832</v>
      </c>
      <c r="F18" s="175">
        <f ca="1">IF(INDIRECT(ADDRESS(Данные!$A10,F$1,1,1,"Данные"),1)=0,F17,INDIRECT(ADDRESS(Данные!$A10,F$1,1,1,"Данные"),1))</f>
        <v>22345.465500005099</v>
      </c>
      <c r="G18" s="175">
        <f ca="1">IF(INDIRECT(ADDRESS(Данные!$A10,G$1,1,1,"Данные"),1)=0,G17,INDIRECT(ADDRESS(Данные!$A10,G$1,1,1,"Данные"),1))</f>
        <v>6730.6495999993103</v>
      </c>
      <c r="H18" s="176">
        <f ca="1">(F18-F17)*H$10 * (3 - Данные!$A10 + Данные!$A9)</f>
        <v>163.30000000016298</v>
      </c>
      <c r="I18" s="176">
        <f ca="1">(G18-G17)*H$10 * (3 - Данные!$A10 + Данные!$A9)</f>
        <v>63.500000000203727</v>
      </c>
      <c r="J18" s="175">
        <f ca="1">IF(INDIRECT(ADDRESS(Данные!$A10,J$1,1,1,"Данные"),1)=0,J17,INDIRECT(ADDRESS(Данные!$A10,J$1,1,1,"Данные"),1))</f>
        <v>12015.006599995</v>
      </c>
      <c r="K18" s="175">
        <f ca="1">IF(INDIRECT(ADDRESS(Данные!$A10,K$1,1,1,"Данные"),1)=0,K17,INDIRECT(ADDRESS(Данные!$A10,K$1,1,1,"Данные"),1))</f>
        <v>3177.7987999986199</v>
      </c>
      <c r="L18" s="176">
        <f ca="1">(J18-J17)*L$10 * (3 - Данные!$A10 + Данные!$A9)</f>
        <v>114.3000000010943</v>
      </c>
      <c r="M18" s="176">
        <f ca="1">(K18-K17)*L$10 * (3 - Данные!$A10 + Данные!$A9)</f>
        <v>31.500000000050932</v>
      </c>
      <c r="N18" s="175">
        <f ca="1">IF(INDIRECT(ADDRESS(Данные!$A10,N$1,1,1,"Данные"),1)=0,N17,INDIRECT(ADDRESS(Данные!$A10,N$1,1,1,"Данные"),1))</f>
        <v>7269.1788999965302</v>
      </c>
      <c r="O18" s="175">
        <f ca="1">IF(INDIRECT(ADDRESS(Данные!$A10,O$1,1,1,"Данные"),1)=0,O17,INDIRECT(ADDRESS(Данные!$A10,O$1,1,1,"Данные"),1))</f>
        <v>1983.7118999997299</v>
      </c>
      <c r="P18" s="176">
        <f ca="1">(N18-N17)*P$10 * (3 - Данные!$A10 + Данные!$A9)</f>
        <v>183.39999999989232</v>
      </c>
      <c r="Q18" s="176">
        <f ca="1">(O18-O17)*P$10 * (3 - Данные!$A10 + Данные!$A9)</f>
        <v>61.799999999948341</v>
      </c>
      <c r="R18" s="175">
        <f ca="1">IF(INDIRECT(ADDRESS(Данные!$A10,R$1,1,1,"Данные"),1)=0,R17,INDIRECT(ADDRESS(Данные!$A10,R$1,1,1,"Данные"),1))</f>
        <v>2569.1129000000201</v>
      </c>
      <c r="S18" s="175">
        <f ca="1">IF(INDIRECT(ADDRESS(Данные!$A10,S$1,1,1,"Данные"),1)=0,S17,INDIRECT(ADDRESS(Данные!$A10,S$1,1,1,"Данные"),1))</f>
        <v>839.25550000030398</v>
      </c>
      <c r="T18" s="176">
        <f ca="1">(R18-R17)*T$10 * (3 - Данные!$A10 + Данные!$A9)</f>
        <v>99.500000000261934</v>
      </c>
      <c r="U18" s="229">
        <f ca="1">(S18-S17)*T$10 * (3 - Данные!$A10 + Данные!$A9)</f>
        <v>19.099999999980355</v>
      </c>
      <c r="V18" s="309">
        <f t="shared" ca="1" si="0"/>
        <v>44545.125</v>
      </c>
      <c r="W18" s="336">
        <f t="shared" ca="1" si="1"/>
        <v>855.30000000198925</v>
      </c>
      <c r="X18" s="243">
        <f t="shared" ca="1" si="1"/>
        <v>256.30000000001019</v>
      </c>
    </row>
    <row r="19" spans="1:24" s="144" customFormat="1" x14ac:dyDescent="0.2">
      <c r="A19" s="145">
        <f ca="1">INDIRECT(ADDRESS(Данные!$A11,4,1,1,"Данные"), 1)</f>
        <v>44545.166666666664</v>
      </c>
      <c r="B19" s="175">
        <f ca="1">IF(INDIRECT(ADDRESS(Данные!$A11,B$1,1,1,"Данные"),1)=0,B18,INDIRECT(ADDRESS(Данные!$A11,B$1,1,1,"Данные"),1))</f>
        <v>3648.3911999981601</v>
      </c>
      <c r="C19" s="175">
        <f ca="1">IF(INDIRECT(ADDRESS(Данные!$A11,C$1,1,1,"Данные"),1)=0,C18,INDIRECT(ADDRESS(Данные!$A11,C$1,1,1,"Данные"),1))</f>
        <v>1144.5388999991301</v>
      </c>
      <c r="D19" s="176">
        <f ca="1">(B19-B18)*D$10 * (3 - Данные!$A11 + Данные!$A10)</f>
        <v>293.20000000006985</v>
      </c>
      <c r="E19" s="176">
        <f ca="1">(C19-C18)*D$10 * (3 - Данные!$A11 + Данные!$A10)</f>
        <v>82.000000000334694</v>
      </c>
      <c r="F19" s="175">
        <f ca="1">IF(INDIRECT(ADDRESS(Данные!$A11,F$1,1,1,"Данные"),1)=0,F18,INDIRECT(ADDRESS(Данные!$A11,F$1,1,1,"Данные"),1))</f>
        <v>22345.629700005102</v>
      </c>
      <c r="G19" s="175">
        <f ca="1">IF(INDIRECT(ADDRESS(Данные!$A11,G$1,1,1,"Данные"),1)=0,G18,INDIRECT(ADDRESS(Данные!$A11,G$1,1,1,"Данные"),1))</f>
        <v>6730.7127999993099</v>
      </c>
      <c r="H19" s="176">
        <f ca="1">(F19-F18)*H$10 * (3 - Данные!$A11 + Данные!$A10)</f>
        <v>164.20000000289292</v>
      </c>
      <c r="I19" s="176">
        <f ca="1">(G19-G18)*H$10 * (3 - Данные!$A11 + Данные!$A10)</f>
        <v>63.199999999596912</v>
      </c>
      <c r="J19" s="175">
        <f ca="1">IF(INDIRECT(ADDRESS(Данные!$A11,J$1,1,1,"Данные"),1)=0,J18,INDIRECT(ADDRESS(Данные!$A11,J$1,1,1,"Данные"),1))</f>
        <v>12015.114099995</v>
      </c>
      <c r="K19" s="175">
        <f ca="1">IF(INDIRECT(ADDRESS(Данные!$A11,K$1,1,1,"Данные"),1)=0,K18,INDIRECT(ADDRESS(Данные!$A11,K$1,1,1,"Данные"),1))</f>
        <v>3177.82989999862</v>
      </c>
      <c r="L19" s="176">
        <f ca="1">(J19-J18)*L$10 * (3 - Данные!$A11 + Данные!$A10)</f>
        <v>107.50000000007276</v>
      </c>
      <c r="M19" s="176">
        <f ca="1">(K19-K18)*L$10 * (3 - Данные!$A11 + Данные!$A10)</f>
        <v>31.10000000015134</v>
      </c>
      <c r="N19" s="175">
        <f ca="1">IF(INDIRECT(ADDRESS(Данные!$A11,N$1,1,1,"Данные"),1)=0,N18,INDIRECT(ADDRESS(Данные!$A11,N$1,1,1,"Данные"),1))</f>
        <v>7269.2724999965303</v>
      </c>
      <c r="O19" s="175">
        <f ca="1">IF(INDIRECT(ADDRESS(Данные!$A11,O$1,1,1,"Данные"),1)=0,O18,INDIRECT(ADDRESS(Данные!$A11,O$1,1,1,"Данные"),1))</f>
        <v>1983.74229999973</v>
      </c>
      <c r="P19" s="176">
        <f ca="1">(N19-N18)*P$10 * (3 - Данные!$A11 + Данные!$A10)</f>
        <v>187.20000000030268</v>
      </c>
      <c r="Q19" s="176">
        <f ca="1">(O19-O18)*P$10 * (3 - Данные!$A11 + Данные!$A10)</f>
        <v>60.800000000199361</v>
      </c>
      <c r="R19" s="175">
        <f ca="1">IF(INDIRECT(ADDRESS(Данные!$A11,R$1,1,1,"Данные"),1)=0,R18,INDIRECT(ADDRESS(Данные!$A11,R$1,1,1,"Данные"),1))</f>
        <v>2569.21090000002</v>
      </c>
      <c r="S19" s="175">
        <f ca="1">IF(INDIRECT(ADDRESS(Данные!$A11,S$1,1,1,"Данные"),1)=0,S18,INDIRECT(ADDRESS(Данные!$A11,S$1,1,1,"Данные"),1))</f>
        <v>839.27460000030396</v>
      </c>
      <c r="T19" s="176">
        <f ca="1">(R19-R18)*T$10 * (3 - Данные!$A11 + Данные!$A10)</f>
        <v>97.999999999956344</v>
      </c>
      <c r="U19" s="229">
        <f ca="1">(S19-S18)*T$10 * (3 - Данные!$A11 + Данные!$A10)</f>
        <v>19.099999999980355</v>
      </c>
      <c r="V19" s="309">
        <f t="shared" ca="1" si="0"/>
        <v>44545.166666666664</v>
      </c>
      <c r="W19" s="336">
        <f t="shared" ca="1" si="1"/>
        <v>850.10000000329455</v>
      </c>
      <c r="X19" s="243">
        <f t="shared" ca="1" si="1"/>
        <v>256.20000000026266</v>
      </c>
    </row>
    <row r="20" spans="1:24" s="144" customFormat="1" x14ac:dyDescent="0.2">
      <c r="A20" s="145">
        <f ca="1">INDIRECT(ADDRESS(Данные!$A12,4,1,1,"Данные"), 1)</f>
        <v>44545.208333333336</v>
      </c>
      <c r="B20" s="175">
        <f ca="1">IF(INDIRECT(ADDRESS(Данные!$A12,B$1,1,1,"Данные"),1)=0,B19,INDIRECT(ADDRESS(Данные!$A12,B$1,1,1,"Данные"),1))</f>
        <v>3648.5420999981602</v>
      </c>
      <c r="C20" s="175">
        <f ca="1">IF(INDIRECT(ADDRESS(Данные!$A12,C$1,1,1,"Данные"),1)=0,C19,INDIRECT(ADDRESS(Данные!$A12,C$1,1,1,"Данные"),1))</f>
        <v>1144.5801999991299</v>
      </c>
      <c r="D20" s="176">
        <f ca="1">(B20-B19)*D$10 * (3 - Данные!$A12 + Данные!$A11)</f>
        <v>301.80000000018481</v>
      </c>
      <c r="E20" s="176">
        <f ca="1">(C20-C19)*D$10 * (3 - Данные!$A12 + Данные!$A11)</f>
        <v>82.599999999729334</v>
      </c>
      <c r="F20" s="175">
        <f ca="1">IF(INDIRECT(ADDRESS(Данные!$A12,F$1,1,1,"Данные"),1)=0,F19,INDIRECT(ADDRESS(Данные!$A12,F$1,1,1,"Данные"),1))</f>
        <v>22345.796600005098</v>
      </c>
      <c r="G20" s="175">
        <f ca="1">IF(INDIRECT(ADDRESS(Данные!$A12,G$1,1,1,"Данные"),1)=0,G19,INDIRECT(ADDRESS(Данные!$A12,G$1,1,1,"Данные"),1))</f>
        <v>6730.7783999993098</v>
      </c>
      <c r="H20" s="176">
        <f ca="1">(F20-F19)*H$10 * (3 - Данные!$A12 + Данные!$A11)</f>
        <v>166.89999999653082</v>
      </c>
      <c r="I20" s="176">
        <f ca="1">(G20-G19)*H$10 * (3 - Данные!$A12 + Данные!$A11)</f>
        <v>65.599999999903957</v>
      </c>
      <c r="J20" s="175">
        <f ca="1">IF(INDIRECT(ADDRESS(Данные!$A12,J$1,1,1,"Данные"),1)=0,J19,INDIRECT(ADDRESS(Данные!$A12,J$1,1,1,"Данные"),1))</f>
        <v>12015.222399995</v>
      </c>
      <c r="K20" s="175">
        <f ca="1">IF(INDIRECT(ADDRESS(Данные!$A12,K$1,1,1,"Данные"),1)=0,K19,INDIRECT(ADDRESS(Данные!$A12,K$1,1,1,"Данные"),1))</f>
        <v>3177.86269999862</v>
      </c>
      <c r="L20" s="176">
        <f ca="1">(J20-J19)*L$10 * (3 - Данные!$A12 + Данные!$A11)</f>
        <v>108.29999999987194</v>
      </c>
      <c r="M20" s="176">
        <f ca="1">(K20-K19)*L$10 * (3 - Данные!$A12 + Данные!$A11)</f>
        <v>32.799999999951979</v>
      </c>
      <c r="N20" s="175">
        <f ca="1">IF(INDIRECT(ADDRESS(Данные!$A12,N$1,1,1,"Данные"),1)=0,N19,INDIRECT(ADDRESS(Данные!$A12,N$1,1,1,"Данные"),1))</f>
        <v>7269.3654999965302</v>
      </c>
      <c r="O20" s="175">
        <f ca="1">IF(INDIRECT(ADDRESS(Данные!$A12,O$1,1,1,"Данные"),1)=0,O19,INDIRECT(ADDRESS(Данные!$A12,O$1,1,1,"Данные"),1))</f>
        <v>1983.77389999973</v>
      </c>
      <c r="P20" s="176">
        <f ca="1">(N20-N19)*P$10 * (3 - Данные!$A12 + Данные!$A11)</f>
        <v>185.99999999969441</v>
      </c>
      <c r="Q20" s="176">
        <f ca="1">(O20-O19)*P$10 * (3 - Данные!$A12 + Данные!$A11)</f>
        <v>63.200000000051659</v>
      </c>
      <c r="R20" s="175">
        <f ca="1">IF(INDIRECT(ADDRESS(Данные!$A12,R$1,1,1,"Данные"),1)=0,R19,INDIRECT(ADDRESS(Данные!$A12,R$1,1,1,"Данные"),1))</f>
        <v>2569.3147000000199</v>
      </c>
      <c r="S20" s="175">
        <f ca="1">IF(INDIRECT(ADDRESS(Данные!$A12,S$1,1,1,"Данные"),1)=0,S19,INDIRECT(ADDRESS(Данные!$A12,S$1,1,1,"Данные"),1))</f>
        <v>839.29500000030396</v>
      </c>
      <c r="T20" s="176">
        <f ca="1">(R20-R19)*T$10 * (3 - Данные!$A12 + Данные!$A11)</f>
        <v>103.79999999986467</v>
      </c>
      <c r="U20" s="229">
        <f ca="1">(S20-S19)*T$10 * (3 - Данные!$A12 + Данные!$A11)</f>
        <v>20.399999999995089</v>
      </c>
      <c r="V20" s="309">
        <f t="shared" ca="1" si="0"/>
        <v>44545.208333333336</v>
      </c>
      <c r="W20" s="336">
        <f t="shared" ca="1" si="1"/>
        <v>866.79999999614665</v>
      </c>
      <c r="X20" s="243">
        <f t="shared" ca="1" si="1"/>
        <v>264.59999999963202</v>
      </c>
    </row>
    <row r="21" spans="1:24" s="144" customFormat="1" x14ac:dyDescent="0.2">
      <c r="A21" s="145">
        <f ca="1">INDIRECT(ADDRESS(Данные!$A13,4,1,1,"Данные"), 1)</f>
        <v>44545.25</v>
      </c>
      <c r="B21" s="175">
        <f ca="1">IF(INDIRECT(ADDRESS(Данные!$A13,B$1,1,1,"Данные"),1)=0,B20,INDIRECT(ADDRESS(Данные!$A13,B$1,1,1,"Данные"),1))</f>
        <v>3648.6944999981602</v>
      </c>
      <c r="C21" s="175">
        <f ca="1">IF(INDIRECT(ADDRESS(Данные!$A13,C$1,1,1,"Данные"),1)=0,C20,INDIRECT(ADDRESS(Данные!$A13,C$1,1,1,"Данные"),1))</f>
        <v>1144.62059999913</v>
      </c>
      <c r="D21" s="176">
        <f ca="1">(B21-B20)*D$10 * (3 - Данные!$A13 + Данные!$A12)</f>
        <v>304.7999999998865</v>
      </c>
      <c r="E21" s="176">
        <f ca="1">(C21-C20)*D$10 * (3 - Данные!$A13 + Данные!$A12)</f>
        <v>80.800000000181171</v>
      </c>
      <c r="F21" s="175">
        <f ca="1">IF(INDIRECT(ADDRESS(Данные!$A13,F$1,1,1,"Данные"),1)=0,F20,INDIRECT(ADDRESS(Данные!$A13,F$1,1,1,"Данные"),1))</f>
        <v>22345.972000005098</v>
      </c>
      <c r="G21" s="175">
        <f ca="1">IF(INDIRECT(ADDRESS(Данные!$A13,G$1,1,1,"Данные"),1)=0,G20,INDIRECT(ADDRESS(Данные!$A13,G$1,1,1,"Данные"),1))</f>
        <v>6730.8442999993104</v>
      </c>
      <c r="H21" s="176">
        <f ca="1">(F21-F20)*H$10 * (3 - Данные!$A13 + Данные!$A12)</f>
        <v>175.40000000008149</v>
      </c>
      <c r="I21" s="176">
        <f ca="1">(G21-G20)*H$10 * (3 - Данные!$A13 + Данные!$A12)</f>
        <v>65.900000000510772</v>
      </c>
      <c r="J21" s="175">
        <f ca="1">IF(INDIRECT(ADDRESS(Данные!$A13,J$1,1,1,"Данные"),1)=0,J20,INDIRECT(ADDRESS(Данные!$A13,J$1,1,1,"Данные"),1))</f>
        <v>12015.325799995</v>
      </c>
      <c r="K21" s="175">
        <f ca="1">IF(INDIRECT(ADDRESS(Данные!$A13,K$1,1,1,"Данные"),1)=0,K20,INDIRECT(ADDRESS(Данные!$A13,K$1,1,1,"Данные"),1))</f>
        <v>3177.8939999986201</v>
      </c>
      <c r="L21" s="176">
        <f ca="1">(J21-J20)*L$10 * (3 - Данные!$A13 + Данные!$A12)</f>
        <v>103.39999999996508</v>
      </c>
      <c r="M21" s="176">
        <f ca="1">(K21-K20)*L$10 * (3 - Данные!$A13 + Данные!$A12)</f>
        <v>31.300000000101136</v>
      </c>
      <c r="N21" s="175">
        <f ca="1">IF(INDIRECT(ADDRESS(Данные!$A13,N$1,1,1,"Данные"),1)=0,N20,INDIRECT(ADDRESS(Данные!$A13,N$1,1,1,"Данные"),1))</f>
        <v>7269.4581999965303</v>
      </c>
      <c r="O21" s="175">
        <f ca="1">IF(INDIRECT(ADDRESS(Данные!$A13,O$1,1,1,"Данные"),1)=0,O20,INDIRECT(ADDRESS(Данные!$A13,O$1,1,1,"Данные"),1))</f>
        <v>1983.80459999973</v>
      </c>
      <c r="P21" s="176">
        <f ca="1">(N21-N20)*P$10 * (3 - Данные!$A13 + Данные!$A12)</f>
        <v>185.40000000029977</v>
      </c>
      <c r="Q21" s="176">
        <f ca="1">(O21-O20)*P$10 * (3 - Данные!$A13 + Данные!$A12)</f>
        <v>61.400000000048749</v>
      </c>
      <c r="R21" s="175">
        <f ca="1">IF(INDIRECT(ADDRESS(Данные!$A13,R$1,1,1,"Данные"),1)=0,R20,INDIRECT(ADDRESS(Данные!$A13,R$1,1,1,"Данные"),1))</f>
        <v>2569.41770000002</v>
      </c>
      <c r="S21" s="175">
        <f ca="1">IF(INDIRECT(ADDRESS(Данные!$A13,S$1,1,1,"Данные"),1)=0,S20,INDIRECT(ADDRESS(Данные!$A13,S$1,1,1,"Данные"),1))</f>
        <v>839.31490000030396</v>
      </c>
      <c r="T21" s="176">
        <f ca="1">(R21-R20)*T$10 * (3 - Данные!$A13 + Данные!$A12)</f>
        <v>103.00000000006548</v>
      </c>
      <c r="U21" s="229">
        <f ca="1">(S21-S20)*T$10 * (3 - Данные!$A13 + Данные!$A12)</f>
        <v>19.900000000006912</v>
      </c>
      <c r="V21" s="309">
        <f t="shared" ca="1" si="0"/>
        <v>44545.25</v>
      </c>
      <c r="W21" s="336">
        <f t="shared" ca="1" si="1"/>
        <v>872.00000000029831</v>
      </c>
      <c r="X21" s="243">
        <f t="shared" ca="1" si="1"/>
        <v>259.30000000084874</v>
      </c>
    </row>
    <row r="22" spans="1:24" s="144" customFormat="1" x14ac:dyDescent="0.2">
      <c r="A22" s="145">
        <f ca="1">INDIRECT(ADDRESS(Данные!$A14,4,1,1,"Данные"), 1)</f>
        <v>44545.291666666664</v>
      </c>
      <c r="B22" s="175">
        <f ca="1">IF(INDIRECT(ADDRESS(Данные!$A14,B$1,1,1,"Данные"),1)=0,B21,INDIRECT(ADDRESS(Данные!$A14,B$1,1,1,"Данные"),1))</f>
        <v>3648.8596999981601</v>
      </c>
      <c r="C22" s="175">
        <f ca="1">IF(INDIRECT(ADDRESS(Данные!$A14,C$1,1,1,"Данные"),1)=0,C21,INDIRECT(ADDRESS(Данные!$A14,C$1,1,1,"Данные"),1))</f>
        <v>1144.6593999991301</v>
      </c>
      <c r="D22" s="176">
        <f ca="1">(B22-B21)*D$10 * (3 - Данные!$A14 + Данные!$A13)</f>
        <v>330.39999999982683</v>
      </c>
      <c r="E22" s="176">
        <f ca="1">(C22-C21)*D$10 * (3 - Данные!$A14 + Данные!$A13)</f>
        <v>77.600000000074942</v>
      </c>
      <c r="F22" s="175">
        <f ca="1">IF(INDIRECT(ADDRESS(Данные!$A14,F$1,1,1,"Данные"),1)=0,F21,INDIRECT(ADDRESS(Данные!$A14,F$1,1,1,"Данные"),1))</f>
        <v>22346.175900005099</v>
      </c>
      <c r="G22" s="175">
        <f ca="1">IF(INDIRECT(ADDRESS(Данные!$A14,G$1,1,1,"Данные"),1)=0,G21,INDIRECT(ADDRESS(Данные!$A14,G$1,1,1,"Данные"),1))</f>
        <v>6730.9156999993102</v>
      </c>
      <c r="H22" s="176">
        <f ca="1">(F22-F21)*H$10 * (3 - Данные!$A14 + Данные!$A13)</f>
        <v>203.90000000043074</v>
      </c>
      <c r="I22" s="176">
        <f ca="1">(G22-G21)*H$10 * (3 - Данные!$A14 + Данные!$A13)</f>
        <v>71.39999999981228</v>
      </c>
      <c r="J22" s="175">
        <f ca="1">IF(INDIRECT(ADDRESS(Данные!$A14,J$1,1,1,"Данные"),1)=0,J21,INDIRECT(ADDRESS(Данные!$A14,J$1,1,1,"Данные"),1))</f>
        <v>12015.455399995</v>
      </c>
      <c r="K22" s="175">
        <f ca="1">IF(INDIRECT(ADDRESS(Данные!$A14,K$1,1,1,"Данные"),1)=0,K21,INDIRECT(ADDRESS(Данные!$A14,K$1,1,1,"Данные"),1))</f>
        <v>3177.9291999986199</v>
      </c>
      <c r="L22" s="176">
        <f ca="1">(J22-J21)*L$10 * (3 - Данные!$A14 + Данные!$A13)</f>
        <v>129.60000000020955</v>
      </c>
      <c r="M22" s="176">
        <f ca="1">(K22-K21)*L$10 * (3 - Данные!$A14 + Данные!$A13)</f>
        <v>35.199999999804277</v>
      </c>
      <c r="N22" s="175">
        <f ca="1">IF(INDIRECT(ADDRESS(Данные!$A14,N$1,1,1,"Данные"),1)=0,N21,INDIRECT(ADDRESS(Данные!$A14,N$1,1,1,"Данные"),1))</f>
        <v>7269.5769999965296</v>
      </c>
      <c r="O22" s="175">
        <f ca="1">IF(INDIRECT(ADDRESS(Данные!$A14,O$1,1,1,"Данные"),1)=0,O21,INDIRECT(ADDRESS(Данные!$A14,O$1,1,1,"Данные"),1))</f>
        <v>1983.8386999997299</v>
      </c>
      <c r="P22" s="176">
        <f ca="1">(N22-N21)*P$10 * (3 - Данные!$A14 + Данные!$A13)</f>
        <v>237.59999999856518</v>
      </c>
      <c r="Q22" s="176">
        <f ca="1">(O22-O21)*P$10 * (3 - Данные!$A14 + Данные!$A13)</f>
        <v>68.199999999706051</v>
      </c>
      <c r="R22" s="175">
        <f ca="1">IF(INDIRECT(ADDRESS(Данные!$A14,R$1,1,1,"Данные"),1)=0,R21,INDIRECT(ADDRESS(Данные!$A14,R$1,1,1,"Данные"),1))</f>
        <v>2569.5224000000198</v>
      </c>
      <c r="S22" s="175">
        <f ca="1">IF(INDIRECT(ADDRESS(Данные!$A14,S$1,1,1,"Данные"),1)=0,S21,INDIRECT(ADDRESS(Данные!$A14,S$1,1,1,"Данные"),1))</f>
        <v>839.33730000030403</v>
      </c>
      <c r="T22" s="176">
        <f ca="1">(R22-R21)*T$10 * (3 - Данные!$A14 + Данные!$A13)</f>
        <v>104.69999999986612</v>
      </c>
      <c r="U22" s="229">
        <f ca="1">(S22-S21)*T$10 * (3 - Данные!$A14 + Данные!$A13)</f>
        <v>22.400000000061482</v>
      </c>
      <c r="V22" s="309">
        <f t="shared" ca="1" si="0"/>
        <v>44545.291666666664</v>
      </c>
      <c r="W22" s="336">
        <f t="shared" ca="1" si="1"/>
        <v>1006.1999999988984</v>
      </c>
      <c r="X22" s="243">
        <f t="shared" ca="1" si="1"/>
        <v>274.79999999945903</v>
      </c>
    </row>
    <row r="23" spans="1:24" s="144" customFormat="1" x14ac:dyDescent="0.2">
      <c r="A23" s="145">
        <f ca="1">INDIRECT(ADDRESS(Данные!$A15,4,1,1,"Данные"), 1)</f>
        <v>44545.333333333336</v>
      </c>
      <c r="B23" s="175">
        <f ca="1">IF(INDIRECT(ADDRESS(Данные!$A15,B$1,1,1,"Данные"),1)=0,B22,INDIRECT(ADDRESS(Данные!$A15,B$1,1,1,"Данные"),1))</f>
        <v>3649.0400999981598</v>
      </c>
      <c r="C23" s="175">
        <f ca="1">IF(INDIRECT(ADDRESS(Данные!$A15,C$1,1,1,"Данные"),1)=0,C22,INDIRECT(ADDRESS(Данные!$A15,C$1,1,1,"Данные"),1))</f>
        <v>1144.6946999991301</v>
      </c>
      <c r="D23" s="176">
        <f ca="1">(B23-B22)*D$10 * (3 - Данные!$A15 + Данные!$A14)</f>
        <v>360.79999999947177</v>
      </c>
      <c r="E23" s="176">
        <f ca="1">(C23-C22)*D$10 * (3 - Данные!$A15 + Данные!$A14)</f>
        <v>70.600000000013097</v>
      </c>
      <c r="F23" s="175">
        <f ca="1">IF(INDIRECT(ADDRESS(Данные!$A15,F$1,1,1,"Данные"),1)=0,F22,INDIRECT(ADDRESS(Данные!$A15,F$1,1,1,"Данные"),1))</f>
        <v>22346.394400005101</v>
      </c>
      <c r="G23" s="175">
        <f ca="1">IF(INDIRECT(ADDRESS(Данные!$A15,G$1,1,1,"Данные"),1)=0,G22,INDIRECT(ADDRESS(Данные!$A15,G$1,1,1,"Данные"),1))</f>
        <v>6730.9805999993096</v>
      </c>
      <c r="H23" s="176">
        <f ca="1">(F23-F22)*H$10 * (3 - Данные!$A15 + Данные!$A14)</f>
        <v>218.50000000267755</v>
      </c>
      <c r="I23" s="176">
        <f ca="1">(G23-G22)*H$10 * (3 - Данные!$A15 + Данные!$A14)</f>
        <v>64.899999999397551</v>
      </c>
      <c r="J23" s="175">
        <f ca="1">IF(INDIRECT(ADDRESS(Данные!$A15,J$1,1,1,"Данные"),1)=0,J22,INDIRECT(ADDRESS(Данные!$A15,J$1,1,1,"Данные"),1))</f>
        <v>12015.618099994999</v>
      </c>
      <c r="K23" s="175">
        <f ca="1">IF(INDIRECT(ADDRESS(Данные!$A15,K$1,1,1,"Данные"),1)=0,K22,INDIRECT(ADDRESS(Данные!$A15,K$1,1,1,"Данные"),1))</f>
        <v>3177.9650999986202</v>
      </c>
      <c r="L23" s="176">
        <f ca="1">(J23-J22)*L$10 * (3 - Данные!$A15 + Данные!$A14)</f>
        <v>162.69999999894935</v>
      </c>
      <c r="M23" s="176">
        <f ca="1">(K23-K22)*L$10 * (3 - Данные!$A15 + Данные!$A14)</f>
        <v>35.900000000310683</v>
      </c>
      <c r="N23" s="175">
        <f ca="1">IF(INDIRECT(ADDRESS(Данные!$A15,N$1,1,1,"Данные"),1)=0,N22,INDIRECT(ADDRESS(Данные!$A15,N$1,1,1,"Данные"),1))</f>
        <v>7269.7190999965296</v>
      </c>
      <c r="O23" s="175">
        <f ca="1">IF(INDIRECT(ADDRESS(Данные!$A15,O$1,1,1,"Данные"),1)=0,O22,INDIRECT(ADDRESS(Данные!$A15,O$1,1,1,"Данные"),1))</f>
        <v>1983.87089999973</v>
      </c>
      <c r="P23" s="176">
        <f ca="1">(N23-N22)*P$10 * (3 - Данные!$A15 + Данные!$A14)</f>
        <v>284.2000000000553</v>
      </c>
      <c r="Q23" s="176">
        <f ca="1">(O23-O22)*P$10 * (3 - Данные!$A15 + Данные!$A14)</f>
        <v>64.400000000205182</v>
      </c>
      <c r="R23" s="175">
        <f ca="1">IF(INDIRECT(ADDRESS(Данные!$A15,R$1,1,1,"Данные"),1)=0,R22,INDIRECT(ADDRESS(Данные!$A15,R$1,1,1,"Данные"),1))</f>
        <v>2569.6206000000202</v>
      </c>
      <c r="S23" s="175">
        <f ca="1">IF(INDIRECT(ADDRESS(Данные!$A15,S$1,1,1,"Данные"),1)=0,S22,INDIRECT(ADDRESS(Данные!$A15,S$1,1,1,"Данные"),1))</f>
        <v>839.35810000030403</v>
      </c>
      <c r="T23" s="176">
        <f ca="1">(R23-R22)*T$10 * (3 - Данные!$A15 + Данные!$A14)</f>
        <v>98.200000000360887</v>
      </c>
      <c r="U23" s="229">
        <f ca="1">(S23-S22)*T$10 * (3 - Данные!$A15 + Данные!$A14)</f>
        <v>20.800000000008367</v>
      </c>
      <c r="V23" s="309">
        <f t="shared" ca="1" si="0"/>
        <v>44545.333333333336</v>
      </c>
      <c r="W23" s="336">
        <f t="shared" ca="1" si="1"/>
        <v>1124.4000000015149</v>
      </c>
      <c r="X23" s="243">
        <f t="shared" ca="1" si="1"/>
        <v>256.59999999993488</v>
      </c>
    </row>
    <row r="24" spans="1:24" s="144" customFormat="1" x14ac:dyDescent="0.2">
      <c r="A24" s="145">
        <f ca="1">INDIRECT(ADDRESS(Данные!$A16,4,1,1,"Данные"), 1)</f>
        <v>44545.375</v>
      </c>
      <c r="B24" s="175">
        <f ca="1">IF(INDIRECT(ADDRESS(Данные!$A16,B$1,1,1,"Данные"),1)=0,B23,INDIRECT(ADDRESS(Данные!$A16,B$1,1,1,"Данные"),1))</f>
        <v>3649.2170999981599</v>
      </c>
      <c r="C24" s="175">
        <f ca="1">IF(INDIRECT(ADDRESS(Данные!$A16,C$1,1,1,"Данные"),1)=0,C23,INDIRECT(ADDRESS(Данные!$A16,C$1,1,1,"Данные"),1))</f>
        <v>1144.73029999913</v>
      </c>
      <c r="D24" s="176">
        <f ca="1">(B24-B23)*D$10 * (3 - Данные!$A16 + Данные!$A15)</f>
        <v>354.00000000026921</v>
      </c>
      <c r="E24" s="176">
        <f ca="1">(C24-C23)*D$10 * (3 - Данные!$A16 + Данные!$A15)</f>
        <v>71.199999999862484</v>
      </c>
      <c r="F24" s="175">
        <f ca="1">IF(INDIRECT(ADDRESS(Данные!$A16,F$1,1,1,"Данные"),1)=0,F23,INDIRECT(ADDRESS(Данные!$A16,F$1,1,1,"Данные"),1))</f>
        <v>22346.637000005099</v>
      </c>
      <c r="G24" s="175">
        <f ca="1">IF(INDIRECT(ADDRESS(Данные!$A16,G$1,1,1,"Данные"),1)=0,G23,INDIRECT(ADDRESS(Данные!$A16,G$1,1,1,"Данные"),1))</f>
        <v>6731.0725999993101</v>
      </c>
      <c r="H24" s="176">
        <f ca="1">(F24-F23)*H$10 * (3 - Данные!$A16 + Данные!$A15)</f>
        <v>242.59999999776483</v>
      </c>
      <c r="I24" s="176">
        <f ca="1">(G24-G23)*H$10 * (3 - Данные!$A16 + Данные!$A15)</f>
        <v>92.000000000552973</v>
      </c>
      <c r="J24" s="175">
        <f ca="1">IF(INDIRECT(ADDRESS(Данные!$A16,J$1,1,1,"Данные"),1)=0,J23,INDIRECT(ADDRESS(Данные!$A16,J$1,1,1,"Данные"),1))</f>
        <v>12015.807999995001</v>
      </c>
      <c r="K24" s="175">
        <f ca="1">IF(INDIRECT(ADDRESS(Данные!$A16,K$1,1,1,"Данные"),1)=0,K23,INDIRECT(ADDRESS(Данные!$A16,K$1,1,1,"Данные"),1))</f>
        <v>3178.0031999986199</v>
      </c>
      <c r="L24" s="176">
        <f ca="1">(J24-J23)*L$10 * (3 - Данные!$A16 + Данные!$A15)</f>
        <v>189.90000000121654</v>
      </c>
      <c r="M24" s="176">
        <f ca="1">(K24-K23)*L$10 * (3 - Данные!$A16 + Данные!$A15)</f>
        <v>38.099999999758438</v>
      </c>
      <c r="N24" s="175">
        <f ca="1">IF(INDIRECT(ADDRESS(Данные!$A16,N$1,1,1,"Данные"),1)=0,N23,INDIRECT(ADDRESS(Данные!$A16,N$1,1,1,"Данные"),1))</f>
        <v>7269.85149999653</v>
      </c>
      <c r="O24" s="175">
        <f ca="1">IF(INDIRECT(ADDRESS(Данные!$A16,O$1,1,1,"Данные"),1)=0,O23,INDIRECT(ADDRESS(Данные!$A16,O$1,1,1,"Данные"),1))</f>
        <v>1983.90539999973</v>
      </c>
      <c r="P24" s="176">
        <f ca="1">(N24-N23)*P$10 * (3 - Данные!$A16 + Данные!$A15)</f>
        <v>264.80000000083237</v>
      </c>
      <c r="Q24" s="176">
        <f ca="1">(O24-O23)*P$10 * (3 - Данные!$A16 + Данные!$A15)</f>
        <v>68.999999999959982</v>
      </c>
      <c r="R24" s="175">
        <f ca="1">IF(INDIRECT(ADDRESS(Данные!$A16,R$1,1,1,"Данные"),1)=0,R23,INDIRECT(ADDRESS(Данные!$A16,R$1,1,1,"Данные"),1))</f>
        <v>2569.7152000000201</v>
      </c>
      <c r="S24" s="175">
        <f ca="1">IF(INDIRECT(ADDRESS(Данные!$A16,S$1,1,1,"Данные"),1)=0,S23,INDIRECT(ADDRESS(Данные!$A16,S$1,1,1,"Данные"),1))</f>
        <v>839.38010000030397</v>
      </c>
      <c r="T24" s="176">
        <f ca="1">(R24-R23)*T$10 * (3 - Данные!$A16 + Данные!$A15)</f>
        <v>94.599999999900319</v>
      </c>
      <c r="U24" s="229">
        <f ca="1">(S24-S23)*T$10 * (3 - Данные!$A16 + Данные!$A15)</f>
        <v>21.999999999934516</v>
      </c>
      <c r="V24" s="309">
        <f t="shared" ca="1" si="0"/>
        <v>44545.375</v>
      </c>
      <c r="W24" s="336">
        <f t="shared" ca="1" si="1"/>
        <v>1145.8999999999833</v>
      </c>
      <c r="X24" s="243">
        <f t="shared" ca="1" si="1"/>
        <v>292.30000000006839</v>
      </c>
    </row>
    <row r="25" spans="1:24" s="144" customFormat="1" x14ac:dyDescent="0.2">
      <c r="A25" s="145">
        <f ca="1">INDIRECT(ADDRESS(Данные!$A17,4,1,1,"Данные"), 1)</f>
        <v>44545.395833333336</v>
      </c>
      <c r="B25" s="175">
        <f ca="1">IF(INDIRECT(ADDRESS(Данные!$A17,B$1,1,1,"Данные"),1)=0,B24,INDIRECT(ADDRESS(Данные!$A17,B$1,1,1,"Данные"),1))</f>
        <v>3649.3004999981599</v>
      </c>
      <c r="C25" s="175">
        <f ca="1">IF(INDIRECT(ADDRESS(Данные!$A17,C$1,1,1,"Данные"),1)=0,C24,INDIRECT(ADDRESS(Данные!$A17,C$1,1,1,"Данные"),1))</f>
        <v>1144.74749999913</v>
      </c>
      <c r="D25" s="176">
        <f ca="1">(B25-B24)*D$10 * (3 - Данные!$A17 + Данные!$A16)</f>
        <v>333.59999999993306</v>
      </c>
      <c r="E25" s="176">
        <f ca="1">(C25-C24)*D$10 * (3 - Данные!$A17 + Данные!$A16)</f>
        <v>68.800000000010186</v>
      </c>
      <c r="F25" s="175">
        <f ca="1">IF(INDIRECT(ADDRESS(Данные!$A17,F$1,1,1,"Данные"),1)=0,F24,INDIRECT(ADDRESS(Данные!$A17,F$1,1,1,"Данные"),1))</f>
        <v>22346.755400005099</v>
      </c>
      <c r="G25" s="175">
        <f ca="1">IF(INDIRECT(ADDRESS(Данные!$A17,G$1,1,1,"Данные"),1)=0,G24,INDIRECT(ADDRESS(Данные!$A17,G$1,1,1,"Данные"),1))</f>
        <v>6731.1163999993096</v>
      </c>
      <c r="H25" s="176">
        <f ca="1">(F25-F24)*H$10 * (3 - Данные!$A17 + Данные!$A16)</f>
        <v>236.799999998766</v>
      </c>
      <c r="I25" s="176">
        <f ca="1">(G25-G24)*H$10 * (3 - Данные!$A17 + Данные!$A16)</f>
        <v>87.599999998928979</v>
      </c>
      <c r="J25" s="175">
        <f ca="1">IF(INDIRECT(ADDRESS(Данные!$A17,J$1,1,1,"Данные"),1)=0,J24,INDIRECT(ADDRESS(Данные!$A17,J$1,1,1,"Данные"),1))</f>
        <v>12015.903999995</v>
      </c>
      <c r="K25" s="175">
        <f ca="1">IF(INDIRECT(ADDRESS(Данные!$A17,K$1,1,1,"Данные"),1)=0,K24,INDIRECT(ADDRESS(Данные!$A17,K$1,1,1,"Данные"),1))</f>
        <v>3178.0228999986198</v>
      </c>
      <c r="L25" s="176">
        <f ca="1">(J25-J24)*L$10 * (3 - Данные!$A17 + Данные!$A16)</f>
        <v>191.99999999909778</v>
      </c>
      <c r="M25" s="176">
        <f ca="1">(K25-K24)*L$10 * (3 - Данные!$A17 + Данные!$A16)</f>
        <v>39.399999999659485</v>
      </c>
      <c r="N25" s="175">
        <f ca="1">IF(INDIRECT(ADDRESS(Данные!$A17,N$1,1,1,"Данные"),1)=0,N24,INDIRECT(ADDRESS(Данные!$A17,N$1,1,1,"Данные"),1))</f>
        <v>7269.9187999965297</v>
      </c>
      <c r="O25" s="175">
        <f ca="1">IF(INDIRECT(ADDRESS(Данные!$A17,O$1,1,1,"Данные"),1)=0,O24,INDIRECT(ADDRESS(Данные!$A17,O$1,1,1,"Данные"),1))</f>
        <v>1983.9222999997301</v>
      </c>
      <c r="P25" s="176">
        <f ca="1">(N25-N24)*P$10 * (3 - Данные!$A17 + Данные!$A16)</f>
        <v>269.19999999881838</v>
      </c>
      <c r="Q25" s="176">
        <f ca="1">(O25-O24)*P$10 * (3 - Данные!$A17 + Данные!$A16)</f>
        <v>67.600000000311411</v>
      </c>
      <c r="R25" s="175">
        <f ca="1">IF(INDIRECT(ADDRESS(Данные!$A17,R$1,1,1,"Данные"),1)=0,R24,INDIRECT(ADDRESS(Данные!$A17,R$1,1,1,"Данные"),1))</f>
        <v>2569.7603000000199</v>
      </c>
      <c r="S25" s="175">
        <f ca="1">IF(INDIRECT(ADDRESS(Данные!$A17,S$1,1,1,"Данные"),1)=0,S24,INDIRECT(ADDRESS(Данные!$A17,S$1,1,1,"Данные"),1))</f>
        <v>839.39060000030395</v>
      </c>
      <c r="T25" s="176">
        <f ca="1">(R25-R24)*T$10 * (3 - Данные!$A17 + Данные!$A16)</f>
        <v>90.199999999640568</v>
      </c>
      <c r="U25" s="229">
        <f ca="1">(S25-S24)*T$10 * (3 - Данные!$A17 + Данные!$A16)</f>
        <v>20.999999999958163</v>
      </c>
      <c r="V25" s="309">
        <f t="shared" ca="1" si="0"/>
        <v>44545.395833333336</v>
      </c>
      <c r="W25" s="336">
        <f t="shared" ca="1" si="1"/>
        <v>1121.7999999962558</v>
      </c>
      <c r="X25" s="243">
        <f t="shared" ca="1" si="1"/>
        <v>284.39999999886822</v>
      </c>
    </row>
    <row r="26" spans="1:24" s="144" customFormat="1" x14ac:dyDescent="0.2">
      <c r="A26" s="145">
        <f ca="1">INDIRECT(ADDRESS(Данные!$A18,4,1,1,"Данные"), 1)</f>
        <v>44545.416666666664</v>
      </c>
      <c r="B26" s="175">
        <f ca="1">IF(INDIRECT(ADDRESS(Данные!$A18,B$1,1,1,"Данные"),1)=0,B25,INDIRECT(ADDRESS(Данные!$A18,B$1,1,1,"Данные"),1))</f>
        <v>3649.38529999816</v>
      </c>
      <c r="C26" s="175">
        <f ca="1">IF(INDIRECT(ADDRESS(Данные!$A18,C$1,1,1,"Данные"),1)=0,C25,INDIRECT(ADDRESS(Данные!$A18,C$1,1,1,"Данные"),1))</f>
        <v>1144.7649999991299</v>
      </c>
      <c r="D26" s="176">
        <f ca="1">(B26-B25)*D$10 * (3 - Данные!$A18 + Данные!$A17)</f>
        <v>339.20000000034634</v>
      </c>
      <c r="E26" s="176">
        <f ca="1">(C26-C25)*D$10 * (3 - Данные!$A18 + Данные!$A17)</f>
        <v>69.999999999708962</v>
      </c>
      <c r="F26" s="175">
        <f ca="1">IF(INDIRECT(ADDRESS(Данные!$A18,F$1,1,1,"Данные"),1)=0,F25,INDIRECT(ADDRESS(Данные!$A18,F$1,1,1,"Данные"),1))</f>
        <v>22346.8606000051</v>
      </c>
      <c r="G26" s="175">
        <f ca="1">IF(INDIRECT(ADDRESS(Данные!$A18,G$1,1,1,"Данные"),1)=0,G25,INDIRECT(ADDRESS(Данные!$A18,G$1,1,1,"Данные"),1))</f>
        <v>6731.1492999993097</v>
      </c>
      <c r="H26" s="176">
        <f ca="1">(F26-F25)*H$10 * (3 - Данные!$A18 + Данные!$A17)</f>
        <v>210.40000000357395</v>
      </c>
      <c r="I26" s="176">
        <f ca="1">(G26-G25)*H$10 * (3 - Данные!$A18 + Данные!$A17)</f>
        <v>65.800000000308501</v>
      </c>
      <c r="J26" s="175">
        <f ca="1">IF(INDIRECT(ADDRESS(Данные!$A18,J$1,1,1,"Данные"),1)=0,J25,INDIRECT(ADDRESS(Данные!$A18,J$1,1,1,"Данные"),1))</f>
        <v>12015.996099995</v>
      </c>
      <c r="K26" s="175">
        <f ca="1">IF(INDIRECT(ADDRESS(Данные!$A18,K$1,1,1,"Данные"),1)=0,K25,INDIRECT(ADDRESS(Данные!$A18,K$1,1,1,"Данные"),1))</f>
        <v>3178.0413999986199</v>
      </c>
      <c r="L26" s="176">
        <f ca="1">(J26-J25)*L$10 * (3 - Данные!$A18 + Данные!$A17)</f>
        <v>184.1999999996915</v>
      </c>
      <c r="M26" s="176">
        <f ca="1">(K26-K25)*L$10 * (3 - Данные!$A18 + Данные!$A17)</f>
        <v>37.000000000261934</v>
      </c>
      <c r="N26" s="175">
        <f ca="1">IF(INDIRECT(ADDRESS(Данные!$A18,N$1,1,1,"Данные"),1)=0,N25,INDIRECT(ADDRESS(Данные!$A18,N$1,1,1,"Данные"),1))</f>
        <v>7269.98369999653</v>
      </c>
      <c r="O26" s="175">
        <f ca="1">IF(INDIRECT(ADDRESS(Данные!$A18,O$1,1,1,"Данные"),1)=0,O25,INDIRECT(ADDRESS(Данные!$A18,O$1,1,1,"Данные"),1))</f>
        <v>1983.9381999997299</v>
      </c>
      <c r="P26" s="176">
        <f ca="1">(N26-N25)*P$10 * (3 - Данные!$A18 + Данные!$A17)</f>
        <v>259.60000000122818</v>
      </c>
      <c r="Q26" s="176">
        <f ca="1">(O26-O25)*P$10 * (3 - Данные!$A18 + Данные!$A17)</f>
        <v>63.599999999496504</v>
      </c>
      <c r="R26" s="175">
        <f ca="1">IF(INDIRECT(ADDRESS(Данные!$A18,R$1,1,1,"Данные"),1)=0,R25,INDIRECT(ADDRESS(Данные!$A18,R$1,1,1,"Данные"),1))</f>
        <v>2569.8038000000201</v>
      </c>
      <c r="S26" s="175">
        <f ca="1">IF(INDIRECT(ADDRESS(Данные!$A18,S$1,1,1,"Данные"),1)=0,S25,INDIRECT(ADDRESS(Данные!$A18,S$1,1,1,"Данные"),1))</f>
        <v>839.40040000030399</v>
      </c>
      <c r="T26" s="176">
        <f ca="1">(R26-R25)*T$10 * (3 - Данные!$A18 + Данные!$A17)</f>
        <v>87.000000000443833</v>
      </c>
      <c r="U26" s="229">
        <f ca="1">(S26-S25)*T$10 * (3 - Данные!$A18 + Данные!$A17)</f>
        <v>19.600000000082218</v>
      </c>
      <c r="V26" s="309">
        <f t="shared" ca="1" si="0"/>
        <v>44545.416666666664</v>
      </c>
      <c r="W26" s="336">
        <f t="shared" ca="1" si="1"/>
        <v>1080.4000000052838</v>
      </c>
      <c r="X26" s="243">
        <f t="shared" ca="1" si="1"/>
        <v>255.99999999985812</v>
      </c>
    </row>
    <row r="27" spans="1:24" s="144" customFormat="1" x14ac:dyDescent="0.2">
      <c r="A27" s="145">
        <f ca="1">INDIRECT(ADDRESS(Данные!$A19,4,1,1,"Данные"), 1)</f>
        <v>44545.4375</v>
      </c>
      <c r="B27" s="175">
        <f ca="1">IF(INDIRECT(ADDRESS(Данные!$A19,B$1,1,1,"Данные"),1)=0,B26,INDIRECT(ADDRESS(Данные!$A19,B$1,1,1,"Данные"),1))</f>
        <v>3649.4663999981599</v>
      </c>
      <c r="C27" s="175">
        <f ca="1">IF(INDIRECT(ADDRESS(Данные!$A19,C$1,1,1,"Данные"),1)=0,C26,INDIRECT(ADDRESS(Данные!$A19,C$1,1,1,"Данные"),1))</f>
        <v>1144.7805999991299</v>
      </c>
      <c r="D27" s="176">
        <f ca="1">(B27-B26)*D$10 * (3 - Данные!$A19 + Данные!$A18)</f>
        <v>324.39999999951397</v>
      </c>
      <c r="E27" s="176">
        <f ca="1">(C27-C26)*D$10 * (3 - Данные!$A19 + Данные!$A18)</f>
        <v>62.399999999797728</v>
      </c>
      <c r="F27" s="175">
        <f ca="1">IF(INDIRECT(ADDRESS(Данные!$A19,F$1,1,1,"Данные"),1)=0,F26,INDIRECT(ADDRESS(Данные!$A19,F$1,1,1,"Данные"),1))</f>
        <v>22346.967000005101</v>
      </c>
      <c r="G27" s="175">
        <f ca="1">IF(INDIRECT(ADDRESS(Данные!$A19,G$1,1,1,"Данные"),1)=0,G26,INDIRECT(ADDRESS(Данные!$A19,G$1,1,1,"Данные"),1))</f>
        <v>6731.1776999993099</v>
      </c>
      <c r="H27" s="176">
        <f ca="1">(F27-F26)*H$10 * (3 - Данные!$A19 + Данные!$A18)</f>
        <v>212.80000000115251</v>
      </c>
      <c r="I27" s="176">
        <f ca="1">(G27-G26)*H$10 * (3 - Данные!$A19 + Данные!$A18)</f>
        <v>56.800000000293949</v>
      </c>
      <c r="J27" s="175">
        <f ca="1">IF(INDIRECT(ADDRESS(Данные!$A19,J$1,1,1,"Данные"),1)=0,J26,INDIRECT(ADDRESS(Данные!$A19,J$1,1,1,"Данные"),1))</f>
        <v>12016.083399994999</v>
      </c>
      <c r="K27" s="175">
        <f ca="1">IF(INDIRECT(ADDRESS(Данные!$A19,K$1,1,1,"Данные"),1)=0,K26,INDIRECT(ADDRESS(Данные!$A19,K$1,1,1,"Данные"),1))</f>
        <v>3178.05919999862</v>
      </c>
      <c r="L27" s="176">
        <f ca="1">(J27-J26)*L$10 * (3 - Данные!$A19 + Данные!$A18)</f>
        <v>174.59999999846332</v>
      </c>
      <c r="M27" s="176">
        <f ca="1">(K27-K26)*L$10 * (3 - Данные!$A19 + Данные!$A18)</f>
        <v>35.600000000158616</v>
      </c>
      <c r="N27" s="175">
        <f ca="1">IF(INDIRECT(ADDRESS(Данные!$A19,N$1,1,1,"Данные"),1)=0,N26,INDIRECT(ADDRESS(Данные!$A19,N$1,1,1,"Данные"),1))</f>
        <v>7270.0485999965304</v>
      </c>
      <c r="O27" s="175">
        <f ca="1">IF(INDIRECT(ADDRESS(Данные!$A19,O$1,1,1,"Данные"),1)=0,O26,INDIRECT(ADDRESS(Данные!$A19,O$1,1,1,"Данные"),1))</f>
        <v>1983.9526999997299</v>
      </c>
      <c r="P27" s="176">
        <f ca="1">(N27-N26)*P$10 * (3 - Данные!$A19 + Данные!$A18)</f>
        <v>259.60000000122818</v>
      </c>
      <c r="Q27" s="176">
        <f ca="1">(O27-O26)*P$10 * (3 - Данные!$A19 + Данные!$A18)</f>
        <v>57.999999999992724</v>
      </c>
      <c r="R27" s="175">
        <f ca="1">IF(INDIRECT(ADDRESS(Данные!$A19,R$1,1,1,"Данные"),1)=0,R26,INDIRECT(ADDRESS(Данные!$A19,R$1,1,1,"Данные"),1))</f>
        <v>2569.8464000000199</v>
      </c>
      <c r="S27" s="175">
        <f ca="1">IF(INDIRECT(ADDRESS(Данные!$A19,S$1,1,1,"Данные"),1)=0,S26,INDIRECT(ADDRESS(Данные!$A19,S$1,1,1,"Данные"),1))</f>
        <v>839.40870000030395</v>
      </c>
      <c r="T27" s="176">
        <f ca="1">(R27-R26)*T$10 * (3 - Данные!$A19 + Данные!$A18)</f>
        <v>85.199999999531428</v>
      </c>
      <c r="U27" s="229">
        <f ca="1">(S27-S26)*T$10 * (3 - Данные!$A19 + Данные!$A18)</f>
        <v>16.599999999925785</v>
      </c>
      <c r="V27" s="309">
        <f t="shared" ca="1" si="0"/>
        <v>44545.4375</v>
      </c>
      <c r="W27" s="336">
        <f t="shared" ca="1" si="1"/>
        <v>1056.5999999998894</v>
      </c>
      <c r="X27" s="243">
        <f t="shared" ca="1" si="1"/>
        <v>229.4000000001688</v>
      </c>
    </row>
    <row r="28" spans="1:24" s="144" customFormat="1" x14ac:dyDescent="0.2">
      <c r="A28" s="145">
        <f ca="1">INDIRECT(ADDRESS(Данные!$A20,4,1,1,"Данные"), 1)</f>
        <v>44545.458333333336</v>
      </c>
      <c r="B28" s="175">
        <f ca="1">IF(INDIRECT(ADDRESS(Данные!$A20,B$1,1,1,"Данные"),1)=0,B27,INDIRECT(ADDRESS(Данные!$A20,B$1,1,1,"Данные"),1))</f>
        <v>3649.5478999981601</v>
      </c>
      <c r="C28" s="175">
        <f ca="1">IF(INDIRECT(ADDRESS(Данные!$A20,C$1,1,1,"Данные"),1)=0,C27,INDIRECT(ADDRESS(Данные!$A20,C$1,1,1,"Данные"),1))</f>
        <v>1144.7959999991299</v>
      </c>
      <c r="D28" s="176">
        <f ca="1">(B28-B27)*D$10 * (3 - Данные!$A20 + Данные!$A19)</f>
        <v>326.00000000093132</v>
      </c>
      <c r="E28" s="176">
        <f ca="1">(C28-C27)*D$10 * (3 - Данные!$A20 + Данные!$A19)</f>
        <v>61.599999999998545</v>
      </c>
      <c r="F28" s="175">
        <f ca="1">IF(INDIRECT(ADDRESS(Данные!$A20,F$1,1,1,"Данные"),1)=0,F27,INDIRECT(ADDRESS(Данные!$A20,F$1,1,1,"Данные"),1))</f>
        <v>22347.065500005101</v>
      </c>
      <c r="G28" s="175">
        <f ca="1">IF(INDIRECT(ADDRESS(Данные!$A20,G$1,1,1,"Данные"),1)=0,G27,INDIRECT(ADDRESS(Данные!$A20,G$1,1,1,"Данные"),1))</f>
        <v>6731.2044999993104</v>
      </c>
      <c r="H28" s="176">
        <f ca="1">(F28-F27)*H$10 * (3 - Данные!$A20 + Данные!$A19)</f>
        <v>197.00000000011642</v>
      </c>
      <c r="I28" s="176">
        <f ca="1">(G28-G27)*H$10 * (3 - Данные!$A20 + Данные!$A19)</f>
        <v>53.600000001097214</v>
      </c>
      <c r="J28" s="175">
        <f ca="1">IF(INDIRECT(ADDRESS(Данные!$A20,J$1,1,1,"Данные"),1)=0,J27,INDIRECT(ADDRESS(Данные!$A20,J$1,1,1,"Данные"),1))</f>
        <v>12016.171299995</v>
      </c>
      <c r="K28" s="175">
        <f ca="1">IF(INDIRECT(ADDRESS(Данные!$A20,K$1,1,1,"Данные"),1)=0,K27,INDIRECT(ADDRESS(Данные!$A20,K$1,1,1,"Данные"),1))</f>
        <v>3178.07649999862</v>
      </c>
      <c r="L28" s="176">
        <f ca="1">(J28-J27)*L$10 * (3 - Данные!$A20 + Данные!$A19)</f>
        <v>175.80000000089058</v>
      </c>
      <c r="M28" s="176">
        <f ca="1">(K28-K27)*L$10 * (3 - Данные!$A20 + Данные!$A19)</f>
        <v>34.599999999954889</v>
      </c>
      <c r="N28" s="175">
        <f ca="1">IF(INDIRECT(ADDRESS(Данные!$A20,N$1,1,1,"Данные"),1)=0,N27,INDIRECT(ADDRESS(Данные!$A20,N$1,1,1,"Данные"),1))</f>
        <v>7270.1122999965301</v>
      </c>
      <c r="O28" s="175">
        <f ca="1">IF(INDIRECT(ADDRESS(Данные!$A20,O$1,1,1,"Данные"),1)=0,O27,INDIRECT(ADDRESS(Данные!$A20,O$1,1,1,"Данные"),1))</f>
        <v>1983.9672999997299</v>
      </c>
      <c r="P28" s="176">
        <f ca="1">(N28-N27)*P$10 * (3 - Данные!$A20 + Данные!$A19)</f>
        <v>254.7999999987951</v>
      </c>
      <c r="Q28" s="176">
        <f ca="1">(O28-O27)*P$10 * (3 - Данные!$A20 + Данные!$A19)</f>
        <v>58.399999999892316</v>
      </c>
      <c r="R28" s="175">
        <f ca="1">IF(INDIRECT(ADDRESS(Данные!$A20,R$1,1,1,"Данные"),1)=0,R27,INDIRECT(ADDRESS(Данные!$A20,R$1,1,1,"Данные"),1))</f>
        <v>2569.8880000000199</v>
      </c>
      <c r="S28" s="175">
        <f ca="1">IF(INDIRECT(ADDRESS(Данные!$A20,S$1,1,1,"Данные"),1)=0,S27,INDIRECT(ADDRESS(Данные!$A20,S$1,1,1,"Данные"),1))</f>
        <v>839.41740000030404</v>
      </c>
      <c r="T28" s="176">
        <f ca="1">(R28-R27)*T$10 * (3 - Данные!$A20 + Данные!$A19)</f>
        <v>83.200000000033469</v>
      </c>
      <c r="U28" s="229">
        <f ca="1">(S28-S27)*T$10 * (3 - Данные!$A20 + Данные!$A19)</f>
        <v>17.400000000179716</v>
      </c>
      <c r="V28" s="309">
        <f t="shared" ca="1" si="0"/>
        <v>44545.458333333336</v>
      </c>
      <c r="W28" s="336">
        <f t="shared" ca="1" si="1"/>
        <v>1036.8000000007669</v>
      </c>
      <c r="X28" s="243">
        <f t="shared" ca="1" si="1"/>
        <v>225.60000000112268</v>
      </c>
    </row>
    <row r="29" spans="1:24" s="144" customFormat="1" x14ac:dyDescent="0.2">
      <c r="A29" s="145">
        <f ca="1">INDIRECT(ADDRESS(Данные!$A21,4,1,1,"Данные"), 1)</f>
        <v>44545.5</v>
      </c>
      <c r="B29" s="175">
        <f ca="1">IF(INDIRECT(ADDRESS(Данные!$A21,B$1,1,1,"Данные"),1)=0,B28,INDIRECT(ADDRESS(Данные!$A21,B$1,1,1,"Данные"),1))</f>
        <v>3649.7047999981601</v>
      </c>
      <c r="C29" s="175">
        <f ca="1">IF(INDIRECT(ADDRESS(Данные!$A21,C$1,1,1,"Данные"),1)=0,C28,INDIRECT(ADDRESS(Данные!$A21,C$1,1,1,"Данные"),1))</f>
        <v>1144.83069999913</v>
      </c>
      <c r="D29" s="176">
        <f ca="1">(B29-B28)*D$10 * (3 - Данные!$A21 + Данные!$A20)</f>
        <v>313.79999999990105</v>
      </c>
      <c r="E29" s="176">
        <f ca="1">(C29-C28)*D$10 * (3 - Данные!$A21 + Данные!$A20)</f>
        <v>69.400000000314321</v>
      </c>
      <c r="F29" s="175">
        <f ca="1">IF(INDIRECT(ADDRESS(Данные!$A21,F$1,1,1,"Данные"),1)=0,F28,INDIRECT(ADDRESS(Данные!$A21,F$1,1,1,"Данные"),1))</f>
        <v>22347.268500005099</v>
      </c>
      <c r="G29" s="175">
        <f ca="1">IF(INDIRECT(ADDRESS(Данные!$A21,G$1,1,1,"Данные"),1)=0,G28,INDIRECT(ADDRESS(Данные!$A21,G$1,1,1,"Данные"),1))</f>
        <v>6731.2636999993101</v>
      </c>
      <c r="H29" s="176">
        <f ca="1">(F29-F28)*H$10 * (3 - Данные!$A21 + Данные!$A20)</f>
        <v>202.9999999977008</v>
      </c>
      <c r="I29" s="176">
        <f ca="1">(G29-G28)*H$10 * (3 - Данные!$A21 + Данные!$A20)</f>
        <v>59.199999999691499</v>
      </c>
      <c r="J29" s="175">
        <f ca="1">IF(INDIRECT(ADDRESS(Данные!$A21,J$1,1,1,"Данные"),1)=0,J28,INDIRECT(ADDRESS(Данные!$A21,J$1,1,1,"Данные"),1))</f>
        <v>12016.345399995</v>
      </c>
      <c r="K29" s="175">
        <f ca="1">IF(INDIRECT(ADDRESS(Данные!$A21,K$1,1,1,"Данные"),1)=0,K28,INDIRECT(ADDRESS(Данные!$A21,K$1,1,1,"Данные"),1))</f>
        <v>3178.1131999986201</v>
      </c>
      <c r="L29" s="176">
        <f ca="1">(J29-J28)*L$10 * (3 - Данные!$A21 + Данные!$A20)</f>
        <v>174.10000000018044</v>
      </c>
      <c r="M29" s="176">
        <f ca="1">(K29-K28)*L$10 * (3 - Данные!$A21 + Данные!$A20)</f>
        <v>36.700000000109867</v>
      </c>
      <c r="N29" s="175">
        <f ca="1">IF(INDIRECT(ADDRESS(Данные!$A21,N$1,1,1,"Данные"),1)=0,N28,INDIRECT(ADDRESS(Данные!$A21,N$1,1,1,"Данные"),1))</f>
        <v>7270.2365999965295</v>
      </c>
      <c r="O29" s="175">
        <f ca="1">IF(INDIRECT(ADDRESS(Данные!$A21,O$1,1,1,"Данные"),1)=0,O28,INDIRECT(ADDRESS(Данные!$A21,O$1,1,1,"Данные"),1))</f>
        <v>1983.99769999973</v>
      </c>
      <c r="P29" s="176">
        <f ca="1">(N29-N28)*P$10 * (3 - Данные!$A21 + Данные!$A20)</f>
        <v>248.59999999898719</v>
      </c>
      <c r="Q29" s="176">
        <f ca="1">(O29-O28)*P$10 * (3 - Данные!$A21 + Данные!$A20)</f>
        <v>60.800000000199361</v>
      </c>
      <c r="R29" s="175">
        <f ca="1">IF(INDIRECT(ADDRESS(Данные!$A21,R$1,1,1,"Данные"),1)=0,R28,INDIRECT(ADDRESS(Данные!$A21,R$1,1,1,"Данные"),1))</f>
        <v>2569.9732000000199</v>
      </c>
      <c r="S29" s="175">
        <f ca="1">IF(INDIRECT(ADDRESS(Данные!$A21,S$1,1,1,"Данные"),1)=0,S28,INDIRECT(ADDRESS(Данные!$A21,S$1,1,1,"Данные"),1))</f>
        <v>839.435700000304</v>
      </c>
      <c r="T29" s="176">
        <f ca="1">(R29-R28)*T$10 * (3 - Данные!$A21 + Данные!$A20)</f>
        <v>85.199999999986176</v>
      </c>
      <c r="U29" s="229">
        <f ca="1">(S29-S28)*T$10 * (3 - Данные!$A21 + Данные!$A20)</f>
        <v>18.299999999953798</v>
      </c>
      <c r="V29" s="309">
        <f t="shared" ca="1" si="0"/>
        <v>44545.5</v>
      </c>
      <c r="W29" s="336">
        <f t="shared" ca="1" si="1"/>
        <v>1024.6999999967557</v>
      </c>
      <c r="X29" s="243">
        <f t="shared" ca="1" si="1"/>
        <v>244.40000000026885</v>
      </c>
    </row>
    <row r="30" spans="1:24" s="144" customFormat="1" x14ac:dyDescent="0.2">
      <c r="A30" s="145">
        <f ca="1">INDIRECT(ADDRESS(Данные!$A22,4,1,1,"Данные"), 1)</f>
        <v>44545.541666666664</v>
      </c>
      <c r="B30" s="175">
        <f ca="1">IF(INDIRECT(ADDRESS(Данные!$A22,B$1,1,1,"Данные"),1)=0,B29,INDIRECT(ADDRESS(Данные!$A22,B$1,1,1,"Данные"),1))</f>
        <v>3649.86799999816</v>
      </c>
      <c r="C30" s="175">
        <f ca="1">IF(INDIRECT(ADDRESS(Данные!$A22,C$1,1,1,"Данные"),1)=0,C29,INDIRECT(ADDRESS(Данные!$A22,C$1,1,1,"Данные"),1))</f>
        <v>1144.87259999913</v>
      </c>
      <c r="D30" s="176">
        <f ca="1">(B30-B29)*D$10 * (3 - Данные!$A22 + Данные!$A21)</f>
        <v>326.39999999992142</v>
      </c>
      <c r="E30" s="176">
        <f ca="1">(C30-C29)*D$10 * (3 - Данные!$A22 + Данные!$A21)</f>
        <v>83.799999999882857</v>
      </c>
      <c r="F30" s="175">
        <f ca="1">IF(INDIRECT(ADDRESS(Данные!$A22,F$1,1,1,"Данные"),1)=0,F29,INDIRECT(ADDRESS(Данные!$A22,F$1,1,1,"Данные"),1))</f>
        <v>22347.4888000051</v>
      </c>
      <c r="G30" s="175">
        <f ca="1">IF(INDIRECT(ADDRESS(Данные!$A22,G$1,1,1,"Данные"),1)=0,G29,INDIRECT(ADDRESS(Данные!$A22,G$1,1,1,"Данные"),1))</f>
        <v>6731.3448999993097</v>
      </c>
      <c r="H30" s="176">
        <f ca="1">(F30-F29)*H$10 * (3 - Данные!$A22 + Данные!$A21)</f>
        <v>220.30000000086147</v>
      </c>
      <c r="I30" s="176">
        <f ca="1">(G30-G29)*H$10 * (3 - Данные!$A22 + Данные!$A21)</f>
        <v>81.199999999626016</v>
      </c>
      <c r="J30" s="175">
        <f ca="1">IF(INDIRECT(ADDRESS(Данные!$A22,J$1,1,1,"Данные"),1)=0,J29,INDIRECT(ADDRESS(Данные!$A22,J$1,1,1,"Данные"),1))</f>
        <v>12016.526199995</v>
      </c>
      <c r="K30" s="175">
        <f ca="1">IF(INDIRECT(ADDRESS(Данные!$A22,K$1,1,1,"Данные"),1)=0,K29,INDIRECT(ADDRESS(Данные!$A22,K$1,1,1,"Данные"),1))</f>
        <v>3178.15589999862</v>
      </c>
      <c r="L30" s="176">
        <f ca="1">(J30-J29)*L$10 * (3 - Данные!$A22 + Данные!$A21)</f>
        <v>180.80000000009022</v>
      </c>
      <c r="M30" s="176">
        <f ca="1">(K30-K29)*L$10 * (3 - Данные!$A22 + Данные!$A21)</f>
        <v>42.699999999967986</v>
      </c>
      <c r="N30" s="175">
        <f ca="1">IF(INDIRECT(ADDRESS(Данные!$A22,N$1,1,1,"Данные"),1)=0,N29,INDIRECT(ADDRESS(Данные!$A22,N$1,1,1,"Данные"),1))</f>
        <v>7270.3673999965304</v>
      </c>
      <c r="O30" s="175">
        <f ca="1">IF(INDIRECT(ADDRESS(Данные!$A22,O$1,1,1,"Данные"),1)=0,O29,INDIRECT(ADDRESS(Данные!$A22,O$1,1,1,"Данные"),1))</f>
        <v>1984.03669999973</v>
      </c>
      <c r="P30" s="176">
        <f ca="1">(N30-N29)*P$10 * (3 - Данные!$A22 + Данные!$A21)</f>
        <v>261.60000000163564</v>
      </c>
      <c r="Q30" s="176">
        <f ca="1">(O30-O29)*P$10 * (3 - Данные!$A22 + Данные!$A21)</f>
        <v>77.999999999974534</v>
      </c>
      <c r="R30" s="175">
        <f ca="1">IF(INDIRECT(ADDRESS(Данные!$A22,R$1,1,1,"Данные"),1)=0,R29,INDIRECT(ADDRESS(Данные!$A22,R$1,1,1,"Данные"),1))</f>
        <v>2570.0569000000201</v>
      </c>
      <c r="S30" s="175">
        <f ca="1">IF(INDIRECT(ADDRESS(Данные!$A22,S$1,1,1,"Данные"),1)=0,S29,INDIRECT(ADDRESS(Данные!$A22,S$1,1,1,"Данные"),1))</f>
        <v>839.45960000030402</v>
      </c>
      <c r="T30" s="176">
        <f ca="1">(R30-R29)*T$10 * (3 - Данные!$A22 + Данные!$A21)</f>
        <v>83.700000000135333</v>
      </c>
      <c r="U30" s="229">
        <f ca="1">(S30-S29)*T$10 * (3 - Данные!$A22 + Данные!$A21)</f>
        <v>23.900000000026012</v>
      </c>
      <c r="V30" s="309">
        <f t="shared" ca="1" si="0"/>
        <v>44545.541666666664</v>
      </c>
      <c r="W30" s="336">
        <f t="shared" ca="1" si="1"/>
        <v>1072.8000000026441</v>
      </c>
      <c r="X30" s="243">
        <f t="shared" ca="1" si="1"/>
        <v>309.5999999994774</v>
      </c>
    </row>
    <row r="31" spans="1:24" s="144" customFormat="1" x14ac:dyDescent="0.2">
      <c r="A31" s="145">
        <f ca="1">INDIRECT(ADDRESS(Данные!$A23,4,1,1,"Данные"), 1)</f>
        <v>44545.583333333336</v>
      </c>
      <c r="B31" s="175">
        <f ca="1">IF(INDIRECT(ADDRESS(Данные!$A23,B$1,1,1,"Данные"),1)=0,B30,INDIRECT(ADDRESS(Данные!$A23,B$1,1,1,"Данные"),1))</f>
        <v>3650.0373999981598</v>
      </c>
      <c r="C31" s="175">
        <f ca="1">IF(INDIRECT(ADDRESS(Данные!$A23,C$1,1,1,"Данные"),1)=0,C30,INDIRECT(ADDRESS(Данные!$A23,C$1,1,1,"Данные"),1))</f>
        <v>1144.9182999991301</v>
      </c>
      <c r="D31" s="176">
        <f ca="1">(B31-B30)*D$10 * (3 - Данные!$A23 + Данные!$A22)</f>
        <v>338.79999999953725</v>
      </c>
      <c r="E31" s="176">
        <f ca="1">(C31-C30)*D$10 * (3 - Данные!$A23 + Данные!$A22)</f>
        <v>91.400000000248838</v>
      </c>
      <c r="F31" s="175">
        <f ca="1">IF(INDIRECT(ADDRESS(Данные!$A23,F$1,1,1,"Данные"),1)=0,F30,INDIRECT(ADDRESS(Данные!$A23,F$1,1,1,"Данные"),1))</f>
        <v>22347.6930000051</v>
      </c>
      <c r="G31" s="175">
        <f ca="1">IF(INDIRECT(ADDRESS(Данные!$A23,G$1,1,1,"Данные"),1)=0,G30,INDIRECT(ADDRESS(Данные!$A23,G$1,1,1,"Данные"),1))</f>
        <v>6731.4295999993101</v>
      </c>
      <c r="H31" s="176">
        <f ca="1">(F31-F30)*H$10 * (3 - Данные!$A23 + Данные!$A22)</f>
        <v>204.20000000012806</v>
      </c>
      <c r="I31" s="176">
        <f ca="1">(G31-G30)*H$10 * (3 - Данные!$A23 + Данные!$A22)</f>
        <v>84.70000000033906</v>
      </c>
      <c r="J31" s="175">
        <f ca="1">IF(INDIRECT(ADDRESS(Данные!$A23,J$1,1,1,"Данные"),1)=0,J30,INDIRECT(ADDRESS(Данные!$A23,J$1,1,1,"Данные"),1))</f>
        <v>12016.712099995</v>
      </c>
      <c r="K31" s="175">
        <f ca="1">IF(INDIRECT(ADDRESS(Данные!$A23,K$1,1,1,"Данные"),1)=0,K30,INDIRECT(ADDRESS(Данные!$A23,K$1,1,1,"Данные"),1))</f>
        <v>3178.2000999986199</v>
      </c>
      <c r="L31" s="176">
        <f ca="1">(J31-J30)*L$10 * (3 - Данные!$A23 + Данные!$A22)</f>
        <v>185.90000000040163</v>
      </c>
      <c r="M31" s="176">
        <f ca="1">(K31-K30)*L$10 * (3 - Данные!$A23 + Данные!$A22)</f>
        <v>44.199999999818829</v>
      </c>
      <c r="N31" s="175">
        <f ca="1">IF(INDIRECT(ADDRESS(Данные!$A23,N$1,1,1,"Данные"),1)=0,N30,INDIRECT(ADDRESS(Данные!$A23,N$1,1,1,"Данные"),1))</f>
        <v>7270.4829999965305</v>
      </c>
      <c r="O31" s="175">
        <f ca="1">IF(INDIRECT(ADDRESS(Данные!$A23,O$1,1,1,"Данные"),1)=0,O30,INDIRECT(ADDRESS(Данные!$A23,O$1,1,1,"Данные"),1))</f>
        <v>1984.0750999997299</v>
      </c>
      <c r="P31" s="176">
        <f ca="1">(N31-N30)*P$10 * (3 - Данные!$A23 + Данные!$A22)</f>
        <v>231.20000000017171</v>
      </c>
      <c r="Q31" s="176">
        <f ca="1">(O31-O30)*P$10 * (3 - Данные!$A23 + Данные!$A22)</f>
        <v>76.799999999821011</v>
      </c>
      <c r="R31" s="175">
        <f ca="1">IF(INDIRECT(ADDRESS(Данные!$A23,R$1,1,1,"Данные"),1)=0,R30,INDIRECT(ADDRESS(Данные!$A23,R$1,1,1,"Данные"),1))</f>
        <v>2570.1365000000201</v>
      </c>
      <c r="S31" s="175">
        <f ca="1">IF(INDIRECT(ADDRESS(Данные!$A23,S$1,1,1,"Данные"),1)=0,S30,INDIRECT(ADDRESS(Данные!$A23,S$1,1,1,"Данные"),1))</f>
        <v>839.48410000030401</v>
      </c>
      <c r="T31" s="176">
        <f ca="1">(R31-R30)*T$10 * (3 - Данные!$A23 + Данные!$A22)</f>
        <v>79.600000000027649</v>
      </c>
      <c r="U31" s="229">
        <f ca="1">(S31-S30)*T$10 * (3 - Данные!$A23 + Данные!$A22)</f>
        <v>24.499999999989086</v>
      </c>
      <c r="V31" s="309">
        <f t="shared" ca="1" si="0"/>
        <v>44545.583333333336</v>
      </c>
      <c r="W31" s="336">
        <f t="shared" ca="1" si="1"/>
        <v>1039.7000000002663</v>
      </c>
      <c r="X31" s="243">
        <f t="shared" ca="1" si="1"/>
        <v>321.60000000021682</v>
      </c>
    </row>
    <row r="32" spans="1:24" s="144" customFormat="1" x14ac:dyDescent="0.2">
      <c r="A32" s="145">
        <f ca="1">INDIRECT(ADDRESS(Данные!$A24,4,1,1,"Данные"), 1)</f>
        <v>44545.625</v>
      </c>
      <c r="B32" s="175">
        <f ca="1">IF(INDIRECT(ADDRESS(Данные!$A24,B$1,1,1,"Данные"),1)=0,B31,INDIRECT(ADDRESS(Данные!$A24,B$1,1,1,"Данные"),1))</f>
        <v>3650.2027999981601</v>
      </c>
      <c r="C32" s="175">
        <f ca="1">IF(INDIRECT(ADDRESS(Данные!$A24,C$1,1,1,"Данные"),1)=0,C31,INDIRECT(ADDRESS(Данные!$A24,C$1,1,1,"Данные"),1))</f>
        <v>1144.96319999913</v>
      </c>
      <c r="D32" s="176">
        <f ca="1">(B32-B31)*D$10 * (3 - Данные!$A24 + Данные!$A23)</f>
        <v>330.80000000063592</v>
      </c>
      <c r="E32" s="176">
        <f ca="1">(C32-C31)*D$10 * (3 - Данные!$A24 + Данные!$A23)</f>
        <v>89.799999999740976</v>
      </c>
      <c r="F32" s="175">
        <f ca="1">IF(INDIRECT(ADDRESS(Данные!$A24,F$1,1,1,"Данные"),1)=0,F31,INDIRECT(ADDRESS(Данные!$A24,F$1,1,1,"Данные"),1))</f>
        <v>22347.8907000051</v>
      </c>
      <c r="G32" s="175">
        <f ca="1">IF(INDIRECT(ADDRESS(Данные!$A24,G$1,1,1,"Данные"),1)=0,G31,INDIRECT(ADDRESS(Данные!$A24,G$1,1,1,"Данные"),1))</f>
        <v>6731.5172999993101</v>
      </c>
      <c r="H32" s="176">
        <f ca="1">(F32-F31)*H$10 * (3 - Данные!$A24 + Данные!$A23)</f>
        <v>197.70000000062282</v>
      </c>
      <c r="I32" s="176">
        <f ca="1">(G32-G31)*H$10 * (3 - Данные!$A24 + Данные!$A23)</f>
        <v>87.700000000040745</v>
      </c>
      <c r="J32" s="175">
        <f ca="1">IF(INDIRECT(ADDRESS(Данные!$A24,J$1,1,1,"Данные"),1)=0,J31,INDIRECT(ADDRESS(Данные!$A24,J$1,1,1,"Данные"),1))</f>
        <v>12016.879599995</v>
      </c>
      <c r="K32" s="175">
        <f ca="1">IF(INDIRECT(ADDRESS(Данные!$A24,K$1,1,1,"Данные"),1)=0,K31,INDIRECT(ADDRESS(Данные!$A24,K$1,1,1,"Данные"),1))</f>
        <v>3178.2445999986198</v>
      </c>
      <c r="L32" s="176">
        <f ca="1">(J32-J31)*L$10 * (3 - Данные!$A24 + Данные!$A23)</f>
        <v>167.49999999956344</v>
      </c>
      <c r="M32" s="176">
        <f ca="1">(K32-K31)*L$10 * (3 - Данные!$A24 + Данные!$A23)</f>
        <v>44.499999999970896</v>
      </c>
      <c r="N32" s="175">
        <f ca="1">IF(INDIRECT(ADDRESS(Данные!$A24,N$1,1,1,"Данные"),1)=0,N31,INDIRECT(ADDRESS(Данные!$A24,N$1,1,1,"Данные"),1))</f>
        <v>7270.5911999965301</v>
      </c>
      <c r="O32" s="175">
        <f ca="1">IF(INDIRECT(ADDRESS(Данные!$A24,O$1,1,1,"Данные"),1)=0,O31,INDIRECT(ADDRESS(Данные!$A24,O$1,1,1,"Данные"),1))</f>
        <v>1984.11449999973</v>
      </c>
      <c r="P32" s="176">
        <f ca="1">(N32-N31)*P$10 * (3 - Данные!$A24 + Данные!$A23)</f>
        <v>216.39999999933934</v>
      </c>
      <c r="Q32" s="176">
        <f ca="1">(O32-O31)*P$10 * (3 - Данные!$A24 + Данные!$A23)</f>
        <v>78.800000000228465</v>
      </c>
      <c r="R32" s="175">
        <f ca="1">IF(INDIRECT(ADDRESS(Данные!$A24,R$1,1,1,"Данные"),1)=0,R31,INDIRECT(ADDRESS(Данные!$A24,R$1,1,1,"Данные"),1))</f>
        <v>2570.2135000000198</v>
      </c>
      <c r="S32" s="175">
        <f ca="1">IF(INDIRECT(ADDRESS(Данные!$A24,S$1,1,1,"Данные"),1)=0,S31,INDIRECT(ADDRESS(Данные!$A24,S$1,1,1,"Данные"),1))</f>
        <v>839.50880000030395</v>
      </c>
      <c r="T32" s="176">
        <f ca="1">(R32-R31)*T$10 * (3 - Данные!$A24 + Данные!$A23)</f>
        <v>76.999999999770807</v>
      </c>
      <c r="U32" s="229">
        <f ca="1">(S32-S31)*T$10 * (3 - Данные!$A24 + Данные!$A23)</f>
        <v>24.699999999938882</v>
      </c>
      <c r="V32" s="309">
        <f t="shared" ca="1" si="0"/>
        <v>44545.625</v>
      </c>
      <c r="W32" s="336">
        <f t="shared" ca="1" si="1"/>
        <v>989.39999999993233</v>
      </c>
      <c r="X32" s="243">
        <f t="shared" ca="1" si="1"/>
        <v>325.49999999991996</v>
      </c>
    </row>
    <row r="33" spans="1:24" s="144" customFormat="1" x14ac:dyDescent="0.2">
      <c r="A33" s="145">
        <f ca="1">INDIRECT(ADDRESS(Данные!$A25,4,1,1,"Данные"), 1)</f>
        <v>44545.666666666664</v>
      </c>
      <c r="B33" s="175">
        <f ca="1">IF(INDIRECT(ADDRESS(Данные!$A25,B$1,1,1,"Данные"),1)=0,B32,INDIRECT(ADDRESS(Данные!$A25,B$1,1,1,"Данные"),1))</f>
        <v>3650.3667999981599</v>
      </c>
      <c r="C33" s="175">
        <f ca="1">IF(INDIRECT(ADDRESS(Данные!$A25,C$1,1,1,"Данные"),1)=0,C32,INDIRECT(ADDRESS(Данные!$A25,C$1,1,1,"Данные"),1))</f>
        <v>1145.0097999991301</v>
      </c>
      <c r="D33" s="176">
        <f ca="1">(B33-B32)*D$10 * (3 - Данные!$A25 + Данные!$A24)</f>
        <v>327.99999999951979</v>
      </c>
      <c r="E33" s="176">
        <f ca="1">(C33-C32)*D$10 * (3 - Данные!$A25 + Данные!$A24)</f>
        <v>93.200000000251748</v>
      </c>
      <c r="F33" s="175">
        <f ca="1">IF(INDIRECT(ADDRESS(Данные!$A25,F$1,1,1,"Данные"),1)=0,F32,INDIRECT(ADDRESS(Данные!$A25,F$1,1,1,"Данные"),1))</f>
        <v>22348.101000005099</v>
      </c>
      <c r="G33" s="175">
        <f ca="1">IF(INDIRECT(ADDRESS(Данные!$A25,G$1,1,1,"Данные"),1)=0,G32,INDIRECT(ADDRESS(Данные!$A25,G$1,1,1,"Данные"),1))</f>
        <v>6731.6047999993098</v>
      </c>
      <c r="H33" s="176">
        <f ca="1">(F33-F32)*H$10 * (3 - Данные!$A25 + Данные!$A24)</f>
        <v>210.29999999882421</v>
      </c>
      <c r="I33" s="176">
        <f ca="1">(G33-G32)*H$10 * (3 - Данные!$A25 + Данные!$A24)</f>
        <v>87.499999999636202</v>
      </c>
      <c r="J33" s="175">
        <f ca="1">IF(INDIRECT(ADDRESS(Данные!$A25,J$1,1,1,"Данные"),1)=0,J32,INDIRECT(ADDRESS(Данные!$A25,J$1,1,1,"Данные"),1))</f>
        <v>12017.038899994999</v>
      </c>
      <c r="K33" s="175">
        <f ca="1">IF(INDIRECT(ADDRESS(Данные!$A25,K$1,1,1,"Данные"),1)=0,K32,INDIRECT(ADDRESS(Данные!$A25,K$1,1,1,"Данные"),1))</f>
        <v>3178.2885999986202</v>
      </c>
      <c r="L33" s="176">
        <f ca="1">(J33-J32)*L$10 * (3 - Данные!$A25 + Данные!$A24)</f>
        <v>159.29999999934807</v>
      </c>
      <c r="M33" s="176">
        <f ca="1">(K33-K32)*L$10 * (3 - Данные!$A25 + Данные!$A24)</f>
        <v>44.00000000032378</v>
      </c>
      <c r="N33" s="175">
        <f ca="1">IF(INDIRECT(ADDRESS(Данные!$A25,N$1,1,1,"Данные"),1)=0,N32,INDIRECT(ADDRESS(Данные!$A25,N$1,1,1,"Данные"),1))</f>
        <v>7270.7009999965303</v>
      </c>
      <c r="O33" s="175">
        <f ca="1">IF(INDIRECT(ADDRESS(Данные!$A25,O$1,1,1,"Данные"),1)=0,O32,INDIRECT(ADDRESS(Данные!$A25,O$1,1,1,"Данные"),1))</f>
        <v>1984.1540999997301</v>
      </c>
      <c r="P33" s="176">
        <f ca="1">(N33-N32)*P$10 * (3 - Данные!$A25 + Данные!$A24)</f>
        <v>219.60000000035507</v>
      </c>
      <c r="Q33" s="176">
        <f ca="1">(O33-O32)*P$10 * (3 - Данные!$A25 + Данные!$A24)</f>
        <v>79.200000000128057</v>
      </c>
      <c r="R33" s="175">
        <f ca="1">IF(INDIRECT(ADDRESS(Данные!$A25,R$1,1,1,"Данные"),1)=0,R32,INDIRECT(ADDRESS(Данные!$A25,R$1,1,1,"Данные"),1))</f>
        <v>2570.2897000000198</v>
      </c>
      <c r="S33" s="175">
        <f ca="1">IF(INDIRECT(ADDRESS(Данные!$A25,S$1,1,1,"Данные"),1)=0,S32,INDIRECT(ADDRESS(Данные!$A25,S$1,1,1,"Данные"),1))</f>
        <v>839.53300000030401</v>
      </c>
      <c r="T33" s="176">
        <f ca="1">(R33-R32)*T$10 * (3 - Данные!$A25 + Данные!$A24)</f>
        <v>76.199999999971624</v>
      </c>
      <c r="U33" s="229">
        <f ca="1">(S33-S32)*T$10 * (3 - Данные!$A25 + Данные!$A24)</f>
        <v>24.200000000064392</v>
      </c>
      <c r="V33" s="309">
        <f t="shared" ca="1" si="0"/>
        <v>44545.666666666664</v>
      </c>
      <c r="W33" s="336">
        <f t="shared" ca="1" si="1"/>
        <v>993.39999999801876</v>
      </c>
      <c r="X33" s="243">
        <f t="shared" ca="1" si="1"/>
        <v>328.10000000040418</v>
      </c>
    </row>
    <row r="34" spans="1:24" s="144" customFormat="1" x14ac:dyDescent="0.2">
      <c r="A34" s="145">
        <f ca="1">INDIRECT(ADDRESS(Данные!$A26,4,1,1,"Данные"), 1)</f>
        <v>44545.708333333336</v>
      </c>
      <c r="B34" s="175">
        <f ca="1">IF(INDIRECT(ADDRESS(Данные!$A26,B$1,1,1,"Данные"),1)=0,B33,INDIRECT(ADDRESS(Данные!$A26,B$1,1,1,"Данные"),1))</f>
        <v>3650.51769999816</v>
      </c>
      <c r="C34" s="175">
        <f ca="1">IF(INDIRECT(ADDRESS(Данные!$A26,C$1,1,1,"Данные"),1)=0,C33,INDIRECT(ADDRESS(Данные!$A26,C$1,1,1,"Данные"),1))</f>
        <v>1145.05459999913</v>
      </c>
      <c r="D34" s="176">
        <f ca="1">(B34-B33)*D$10 * (3 - Данные!$A26 + Данные!$A25)</f>
        <v>301.80000000018481</v>
      </c>
      <c r="E34" s="176">
        <f ca="1">(C34-C33)*D$10 * (3 - Данные!$A26 + Данные!$A25)</f>
        <v>89.59999999979118</v>
      </c>
      <c r="F34" s="175">
        <f ca="1">IF(INDIRECT(ADDRESS(Данные!$A26,F$1,1,1,"Данные"),1)=0,F33,INDIRECT(ADDRESS(Данные!$A26,F$1,1,1,"Данные"),1))</f>
        <v>22348.3131000051</v>
      </c>
      <c r="G34" s="175">
        <f ca="1">IF(INDIRECT(ADDRESS(Данные!$A26,G$1,1,1,"Данные"),1)=0,G33,INDIRECT(ADDRESS(Данные!$A26,G$1,1,1,"Данные"),1))</f>
        <v>6731.6912999993101</v>
      </c>
      <c r="H34" s="176">
        <f ca="1">(F34-F33)*H$10 * (3 - Данные!$A26 + Данные!$A25)</f>
        <v>212.10000000064611</v>
      </c>
      <c r="I34" s="176">
        <f ca="1">(G34-G33)*H$10 * (3 - Данные!$A26 + Данные!$A25)</f>
        <v>86.50000000034197</v>
      </c>
      <c r="J34" s="175">
        <f ca="1">IF(INDIRECT(ADDRESS(Данные!$A26,J$1,1,1,"Данные"),1)=0,J33,INDIRECT(ADDRESS(Данные!$A26,J$1,1,1,"Данные"),1))</f>
        <v>12017.199699995001</v>
      </c>
      <c r="K34" s="175">
        <f ca="1">IF(INDIRECT(ADDRESS(Данные!$A26,K$1,1,1,"Данные"),1)=0,K33,INDIRECT(ADDRESS(Данные!$A26,K$1,1,1,"Данные"),1))</f>
        <v>3178.33349999862</v>
      </c>
      <c r="L34" s="176">
        <f ca="1">(J34-J33)*L$10 * (3 - Данные!$A26 + Данные!$A25)</f>
        <v>160.80000000147265</v>
      </c>
      <c r="M34" s="176">
        <f ca="1">(K34-K33)*L$10 * (3 - Данные!$A26 + Данные!$A25)</f>
        <v>44.899999999870488</v>
      </c>
      <c r="N34" s="175">
        <f ca="1">IF(INDIRECT(ADDRESS(Данные!$A26,N$1,1,1,"Данные"),1)=0,N33,INDIRECT(ADDRESS(Данные!$A26,N$1,1,1,"Данные"),1))</f>
        <v>7270.8108999965298</v>
      </c>
      <c r="O34" s="175">
        <f ca="1">IF(INDIRECT(ADDRESS(Данные!$A26,O$1,1,1,"Данные"),1)=0,O33,INDIRECT(ADDRESS(Данные!$A26,O$1,1,1,"Данные"),1))</f>
        <v>1984.1929999997301</v>
      </c>
      <c r="P34" s="176">
        <f ca="1">(N34-N33)*P$10 * (3 - Данные!$A26 + Данные!$A25)</f>
        <v>219.79999999894062</v>
      </c>
      <c r="Q34" s="176">
        <f ca="1">(O34-O33)*P$10 * (3 - Данные!$A26 + Данные!$A25)</f>
        <v>77.800000000024738</v>
      </c>
      <c r="R34" s="175">
        <f ca="1">IF(INDIRECT(ADDRESS(Данные!$A26,R$1,1,1,"Данные"),1)=0,R33,INDIRECT(ADDRESS(Данные!$A26,R$1,1,1,"Данные"),1))</f>
        <v>2570.3679000000202</v>
      </c>
      <c r="S34" s="175">
        <f ca="1">IF(INDIRECT(ADDRESS(Данные!$A26,S$1,1,1,"Данные"),1)=0,S33,INDIRECT(ADDRESS(Данные!$A26,S$1,1,1,"Данные"),1))</f>
        <v>839.55690000030404</v>
      </c>
      <c r="T34" s="176">
        <f ca="1">(R34-R33)*T$10 * (3 - Данные!$A26 + Данные!$A25)</f>
        <v>78.200000000379077</v>
      </c>
      <c r="U34" s="229">
        <f ca="1">(S34-S33)*T$10 * (3 - Данные!$A26 + Данные!$A25)</f>
        <v>23.900000000026012</v>
      </c>
      <c r="V34" s="309">
        <f t="shared" ca="1" si="0"/>
        <v>44545.708333333336</v>
      </c>
      <c r="W34" s="336">
        <f t="shared" ca="1" si="1"/>
        <v>972.70000000162327</v>
      </c>
      <c r="X34" s="243">
        <f t="shared" ca="1" si="1"/>
        <v>322.70000000005439</v>
      </c>
    </row>
    <row r="35" spans="1:24" s="144" customFormat="1" x14ac:dyDescent="0.2">
      <c r="A35" s="145">
        <f ca="1">INDIRECT(ADDRESS(Данные!$A27,4,1,1,"Данные"), 1)</f>
        <v>44545.75</v>
      </c>
      <c r="B35" s="175">
        <f ca="1">IF(INDIRECT(ADDRESS(Данные!$A27,B$1,1,1,"Данные"),1)=0,B34,INDIRECT(ADDRESS(Данные!$A27,B$1,1,1,"Данные"),1))</f>
        <v>3650.67869999816</v>
      </c>
      <c r="C35" s="175">
        <f ca="1">IF(INDIRECT(ADDRESS(Данные!$A27,C$1,1,1,"Данные"),1)=0,C34,INDIRECT(ADDRESS(Данные!$A27,C$1,1,1,"Данные"),1))</f>
        <v>1145.09549999913</v>
      </c>
      <c r="D35" s="176">
        <f ca="1">(B35-B34)*D$10 * (3 - Данные!$A27 + Данные!$A26)</f>
        <v>322.00000000011642</v>
      </c>
      <c r="E35" s="176">
        <f ca="1">(C35-C34)*D$10 * (3 - Данные!$A27 + Данные!$A26)</f>
        <v>81.799999999930151</v>
      </c>
      <c r="F35" s="175">
        <f ca="1">IF(INDIRECT(ADDRESS(Данные!$A27,F$1,1,1,"Данные"),1)=0,F34,INDIRECT(ADDRESS(Данные!$A27,F$1,1,1,"Данные"),1))</f>
        <v>22348.529500005101</v>
      </c>
      <c r="G35" s="175">
        <f ca="1">IF(INDIRECT(ADDRESS(Данные!$A27,G$1,1,1,"Данные"),1)=0,G34,INDIRECT(ADDRESS(Данные!$A27,G$1,1,1,"Данные"),1))</f>
        <v>6731.7664999993103</v>
      </c>
      <c r="H35" s="176">
        <f ca="1">(F35-F34)*H$10 * (3 - Данные!$A27 + Данные!$A26)</f>
        <v>216.40000000115833</v>
      </c>
      <c r="I35" s="176">
        <f ca="1">(G35-G34)*H$10 * (3 - Данные!$A27 + Данные!$A26)</f>
        <v>75.200000000222644</v>
      </c>
      <c r="J35" s="175">
        <f ca="1">IF(INDIRECT(ADDRESS(Данные!$A27,J$1,1,1,"Данные"),1)=0,J34,INDIRECT(ADDRESS(Данные!$A27,J$1,1,1,"Данные"),1))</f>
        <v>12017.363099995</v>
      </c>
      <c r="K35" s="175">
        <f ca="1">IF(INDIRECT(ADDRESS(Данные!$A27,K$1,1,1,"Данные"),1)=0,K34,INDIRECT(ADDRESS(Данные!$A27,K$1,1,1,"Данные"),1))</f>
        <v>3178.3745999986199</v>
      </c>
      <c r="L35" s="176">
        <f ca="1">(J35-J34)*L$10 * (3 - Данные!$A27 + Данные!$A26)</f>
        <v>163.39999999945576</v>
      </c>
      <c r="M35" s="176">
        <f ca="1">(K35-K34)*L$10 * (3 - Данные!$A27 + Данные!$A26)</f>
        <v>41.099999999914871</v>
      </c>
      <c r="N35" s="175">
        <f ca="1">IF(INDIRECT(ADDRESS(Данные!$A27,N$1,1,1,"Данные"),1)=0,N34,INDIRECT(ADDRESS(Данные!$A27,N$1,1,1,"Данные"),1))</f>
        <v>7270.9273999965299</v>
      </c>
      <c r="O35" s="175">
        <f ca="1">IF(INDIRECT(ADDRESS(Данные!$A27,O$1,1,1,"Данные"),1)=0,O34,INDIRECT(ADDRESS(Данные!$A27,O$1,1,1,"Данные"),1))</f>
        <v>1984.22869999973</v>
      </c>
      <c r="P35" s="176">
        <f ca="1">(N35-N34)*P$10 * (3 - Данные!$A27 + Данные!$A26)</f>
        <v>233.00000000017462</v>
      </c>
      <c r="Q35" s="176">
        <f ca="1">(O35-O34)*P$10 * (3 - Данные!$A27 + Данные!$A26)</f>
        <v>71.39999999981228</v>
      </c>
      <c r="R35" s="175">
        <f ca="1">IF(INDIRECT(ADDRESS(Данные!$A27,R$1,1,1,"Данные"),1)=0,R34,INDIRECT(ADDRESS(Данные!$A27,R$1,1,1,"Данные"),1))</f>
        <v>2570.4522000000202</v>
      </c>
      <c r="S35" s="175">
        <f ca="1">IF(INDIRECT(ADDRESS(Данные!$A27,S$1,1,1,"Данные"),1)=0,S34,INDIRECT(ADDRESS(Данные!$A27,S$1,1,1,"Данные"),1))</f>
        <v>839.578800000304</v>
      </c>
      <c r="T35" s="176">
        <f ca="1">(R35-R34)*T$10 * (3 - Данные!$A27 + Данные!$A26)</f>
        <v>84.29999999998472</v>
      </c>
      <c r="U35" s="229">
        <f ca="1">(S35-S34)*T$10 * (3 - Данные!$A27 + Данные!$A26)</f>
        <v>21.899999999959618</v>
      </c>
      <c r="V35" s="309">
        <f t="shared" ca="1" si="0"/>
        <v>44545.75</v>
      </c>
      <c r="W35" s="336">
        <f t="shared" ca="1" si="1"/>
        <v>1019.1000000008898</v>
      </c>
      <c r="X35" s="243">
        <f t="shared" ca="1" si="1"/>
        <v>291.39999999983957</v>
      </c>
    </row>
    <row r="36" spans="1:24" s="144" customFormat="1" x14ac:dyDescent="0.2">
      <c r="A36" s="145">
        <f ca="1">INDIRECT(ADDRESS(Данные!$A28,4,1,1,"Данные"), 1)</f>
        <v>44545.791666666664</v>
      </c>
      <c r="B36" s="175">
        <f ca="1">IF(INDIRECT(ADDRESS(Данные!$A28,B$1,1,1,"Данные"),1)=0,B35,INDIRECT(ADDRESS(Данные!$A28,B$1,1,1,"Данные"),1))</f>
        <v>3650.8595999981599</v>
      </c>
      <c r="C36" s="175">
        <f ca="1">IF(INDIRECT(ADDRESS(Данные!$A28,C$1,1,1,"Данные"),1)=0,C35,INDIRECT(ADDRESS(Данные!$A28,C$1,1,1,"Данные"),1))</f>
        <v>1145.12989999913</v>
      </c>
      <c r="D36" s="176">
        <f ca="1">(B36-B35)*D$10 * (3 - Данные!$A28 + Данные!$A27)</f>
        <v>361.79999999967549</v>
      </c>
      <c r="E36" s="176">
        <f ca="1">(C36-C35)*D$10 * (3 - Данные!$A28 + Данные!$A27)</f>
        <v>68.800000000010186</v>
      </c>
      <c r="F36" s="175">
        <f ca="1">IF(INDIRECT(ADDRESS(Данные!$A28,F$1,1,1,"Данные"),1)=0,F35,INDIRECT(ADDRESS(Данные!$A28,F$1,1,1,"Данные"),1))</f>
        <v>22348.778900005102</v>
      </c>
      <c r="G36" s="175">
        <f ca="1">IF(INDIRECT(ADDRESS(Данные!$A28,G$1,1,1,"Данные"),1)=0,G35,INDIRECT(ADDRESS(Данные!$A28,G$1,1,1,"Данные"),1))</f>
        <v>6731.8291999993098</v>
      </c>
      <c r="H36" s="176">
        <f ca="1">(F36-F35)*H$10 * (3 - Данные!$A28 + Данные!$A27)</f>
        <v>249.40000000060536</v>
      </c>
      <c r="I36" s="176">
        <f ca="1">(G36-G35)*H$10 * (3 - Данные!$A28 + Данные!$A27)</f>
        <v>62.699999999495049</v>
      </c>
      <c r="J36" s="175">
        <f ca="1">IF(INDIRECT(ADDRESS(Данные!$A28,J$1,1,1,"Данные"),1)=0,J35,INDIRECT(ADDRESS(Данные!$A28,J$1,1,1,"Данные"),1))</f>
        <v>12017.556999995</v>
      </c>
      <c r="K36" s="175">
        <f ca="1">IF(INDIRECT(ADDRESS(Данные!$A28,K$1,1,1,"Данные"),1)=0,K35,INDIRECT(ADDRESS(Данные!$A28,K$1,1,1,"Данные"),1))</f>
        <v>3178.4127999986199</v>
      </c>
      <c r="L36" s="176">
        <f ca="1">(J36-J35)*L$10 * (3 - Данные!$A28 + Данные!$A27)</f>
        <v>193.90000000021246</v>
      </c>
      <c r="M36" s="176">
        <f ca="1">(K36-K35)*L$10 * (3 - Данные!$A28 + Данные!$A27)</f>
        <v>38.19999999996071</v>
      </c>
      <c r="N36" s="175">
        <f ca="1">IF(INDIRECT(ADDRESS(Данные!$A28,N$1,1,1,"Данные"),1)=0,N35,INDIRECT(ADDRESS(Данные!$A28,N$1,1,1,"Данные"),1))</f>
        <v>7271.0552999965303</v>
      </c>
      <c r="O36" s="175">
        <f ca="1">IF(INDIRECT(ADDRESS(Данные!$A28,O$1,1,1,"Данные"),1)=0,O35,INDIRECT(ADDRESS(Данные!$A28,O$1,1,1,"Данные"),1))</f>
        <v>1984.25939999973</v>
      </c>
      <c r="P36" s="176">
        <f ca="1">(N36-N35)*P$10 * (3 - Данные!$A28 + Данные!$A27)</f>
        <v>255.80000000081782</v>
      </c>
      <c r="Q36" s="176">
        <f ca="1">(O36-O35)*P$10 * (3 - Данные!$A28 + Данные!$A27)</f>
        <v>61.400000000048749</v>
      </c>
      <c r="R36" s="175">
        <f ca="1">IF(INDIRECT(ADDRESS(Данные!$A28,R$1,1,1,"Данные"),1)=0,R35,INDIRECT(ADDRESS(Данные!$A28,R$1,1,1,"Данные"),1))</f>
        <v>2570.5442000000198</v>
      </c>
      <c r="S36" s="175">
        <f ca="1">IF(INDIRECT(ADDRESS(Данные!$A28,S$1,1,1,"Данные"),1)=0,S35,INDIRECT(ADDRESS(Данные!$A28,S$1,1,1,"Данные"),1))</f>
        <v>839.59840000030397</v>
      </c>
      <c r="T36" s="176">
        <f ca="1">(R36-R35)*T$10 * (3 - Данные!$A28 + Данные!$A27)</f>
        <v>91.999999999643478</v>
      </c>
      <c r="U36" s="229">
        <f ca="1">(S36-S35)*T$10 * (3 - Данные!$A28 + Данные!$A27)</f>
        <v>19.599999999968531</v>
      </c>
      <c r="V36" s="309">
        <f t="shared" ca="1" si="0"/>
        <v>44545.791666666664</v>
      </c>
      <c r="W36" s="336">
        <f t="shared" ca="1" si="1"/>
        <v>1152.9000000009546</v>
      </c>
      <c r="X36" s="243">
        <f t="shared" ca="1" si="1"/>
        <v>250.69999999948323</v>
      </c>
    </row>
    <row r="37" spans="1:24" s="144" customFormat="1" x14ac:dyDescent="0.2">
      <c r="A37" s="145">
        <f ca="1">INDIRECT(ADDRESS(Данные!$A29,4,1,1,"Данные"), 1)</f>
        <v>44545.833333333336</v>
      </c>
      <c r="B37" s="175">
        <f ca="1">IF(INDIRECT(ADDRESS(Данные!$A29,B$1,1,1,"Данные"),1)=0,B36,INDIRECT(ADDRESS(Данные!$A29,B$1,1,1,"Данные"),1))</f>
        <v>3651.04109999816</v>
      </c>
      <c r="C37" s="175">
        <f ca="1">IF(INDIRECT(ADDRESS(Данные!$A29,C$1,1,1,"Данные"),1)=0,C36,INDIRECT(ADDRESS(Данные!$A29,C$1,1,1,"Данные"),1))</f>
        <v>1145.1647999991301</v>
      </c>
      <c r="D37" s="176">
        <f ca="1">(B37-B36)*D$10 * (3 - Данные!$A29 + Данные!$A28)</f>
        <v>363.00000000028376</v>
      </c>
      <c r="E37" s="176">
        <f ca="1">(C37-C36)*D$10 * (3 - Данные!$A29 + Данные!$A28)</f>
        <v>69.800000000213913</v>
      </c>
      <c r="F37" s="175">
        <f ca="1">IF(INDIRECT(ADDRESS(Данные!$A29,F$1,1,1,"Данные"),1)=0,F36,INDIRECT(ADDRESS(Данные!$A29,F$1,1,1,"Данные"),1))</f>
        <v>22349.0598000051</v>
      </c>
      <c r="G37" s="175">
        <f ca="1">IF(INDIRECT(ADDRESS(Данные!$A29,G$1,1,1,"Данные"),1)=0,G36,INDIRECT(ADDRESS(Данные!$A29,G$1,1,1,"Данные"),1))</f>
        <v>6731.9183999993102</v>
      </c>
      <c r="H37" s="176">
        <f ca="1">(F37-F36)*H$10 * (3 - Данные!$A29 + Данные!$A28)</f>
        <v>280.89999999792781</v>
      </c>
      <c r="I37" s="176">
        <f ca="1">(G37-G36)*H$10 * (3 - Данные!$A29 + Данные!$A28)</f>
        <v>89.200000000346336</v>
      </c>
      <c r="J37" s="175">
        <f ca="1">IF(INDIRECT(ADDRESS(Данные!$A29,J$1,1,1,"Данные"),1)=0,J36,INDIRECT(ADDRESS(Данные!$A29,J$1,1,1,"Данные"),1))</f>
        <v>12017.750999995</v>
      </c>
      <c r="K37" s="175">
        <f ca="1">IF(INDIRECT(ADDRESS(Данные!$A29,K$1,1,1,"Данные"),1)=0,K36,INDIRECT(ADDRESS(Данные!$A29,K$1,1,1,"Данные"),1))</f>
        <v>3178.45239999862</v>
      </c>
      <c r="L37" s="176">
        <f ca="1">(J37-J36)*L$10 * (3 - Данные!$A29 + Данные!$A28)</f>
        <v>193.99999999950523</v>
      </c>
      <c r="M37" s="176">
        <f ca="1">(K37-K36)*L$10 * (3 - Данные!$A29 + Данные!$A28)</f>
        <v>39.600000000064028</v>
      </c>
      <c r="N37" s="175">
        <f ca="1">IF(INDIRECT(ADDRESS(Данные!$A29,N$1,1,1,"Данные"),1)=0,N36,INDIRECT(ADDRESS(Данные!$A29,N$1,1,1,"Данные"),1))</f>
        <v>7271.1867999965298</v>
      </c>
      <c r="O37" s="175">
        <f ca="1">IF(INDIRECT(ADDRESS(Данные!$A29,O$1,1,1,"Данные"),1)=0,O36,INDIRECT(ADDRESS(Данные!$A29,O$1,1,1,"Данные"),1))</f>
        <v>1984.29199999973</v>
      </c>
      <c r="P37" s="176">
        <f ca="1">(N37-N36)*P$10 * (3 - Данные!$A29 + Данные!$A28)</f>
        <v>262.99999999901047</v>
      </c>
      <c r="Q37" s="176">
        <f ca="1">(O37-O36)*P$10 * (3 - Данные!$A29 + Данные!$A28)</f>
        <v>65.200000000004366</v>
      </c>
      <c r="R37" s="175">
        <f ca="1">IF(INDIRECT(ADDRESS(Данные!$A29,R$1,1,1,"Данные"),1)=0,R36,INDIRECT(ADDRESS(Данные!$A29,R$1,1,1,"Данные"),1))</f>
        <v>2570.6382000000199</v>
      </c>
      <c r="S37" s="175">
        <f ca="1">IF(INDIRECT(ADDRESS(Данные!$A29,S$1,1,1,"Данные"),1)=0,S36,INDIRECT(ADDRESS(Данные!$A29,S$1,1,1,"Данные"),1))</f>
        <v>839.61940000030404</v>
      </c>
      <c r="T37" s="176">
        <f ca="1">(R37-R36)*T$10 * (3 - Данные!$A29 + Данные!$A28)</f>
        <v>94.000000000050932</v>
      </c>
      <c r="U37" s="229">
        <f ca="1">(S37-S36)*T$10 * (3 - Данные!$A29 + Данные!$A28)</f>
        <v>21.00000000007185</v>
      </c>
      <c r="V37" s="309">
        <f t="shared" ca="1" si="0"/>
        <v>44545.833333333336</v>
      </c>
      <c r="W37" s="336">
        <f t="shared" ca="1" si="1"/>
        <v>1194.8999999967782</v>
      </c>
      <c r="X37" s="243">
        <f t="shared" ca="1" si="1"/>
        <v>284.80000000070049</v>
      </c>
    </row>
    <row r="38" spans="1:24" s="144" customFormat="1" x14ac:dyDescent="0.2">
      <c r="A38" s="145">
        <f ca="1">INDIRECT(ADDRESS(Данные!$A30,4,1,1,"Данные"), 1)</f>
        <v>44545.875</v>
      </c>
      <c r="B38" s="175">
        <f ca="1">IF(INDIRECT(ADDRESS(Данные!$A30,B$1,1,1,"Данные"),1)=0,B37,INDIRECT(ADDRESS(Данные!$A30,B$1,1,1,"Данные"),1))</f>
        <v>3651.2215999981599</v>
      </c>
      <c r="C38" s="175">
        <f ca="1">IF(INDIRECT(ADDRESS(Данные!$A30,C$1,1,1,"Данные"),1)=0,C37,INDIRECT(ADDRESS(Данные!$A30,C$1,1,1,"Данные"),1))</f>
        <v>1145.1980999991299</v>
      </c>
      <c r="D38" s="176">
        <f ca="1">(B38-B37)*D$10 * (3 - Данные!$A30 + Данные!$A29)</f>
        <v>360.99999999987631</v>
      </c>
      <c r="E38" s="176">
        <f ca="1">(C38-C37)*D$10 * (3 - Данные!$A30 + Данные!$A29)</f>
        <v>66.599999999652937</v>
      </c>
      <c r="F38" s="175">
        <f ca="1">IF(INDIRECT(ADDRESS(Данные!$A30,F$1,1,1,"Данные"),1)=0,F37,INDIRECT(ADDRESS(Данные!$A30,F$1,1,1,"Данные"),1))</f>
        <v>22349.324400005102</v>
      </c>
      <c r="G38" s="175">
        <f ca="1">IF(INDIRECT(ADDRESS(Данные!$A30,G$1,1,1,"Данные"),1)=0,G37,INDIRECT(ADDRESS(Данные!$A30,G$1,1,1,"Данные"),1))</f>
        <v>6731.98709999931</v>
      </c>
      <c r="H38" s="176">
        <f ca="1">(F38-F37)*H$10 * (3 - Данные!$A30 + Данные!$A29)</f>
        <v>264.60000000224682</v>
      </c>
      <c r="I38" s="176">
        <f ca="1">(G38-G37)*H$10 * (3 - Данные!$A30 + Данные!$A29)</f>
        <v>68.699999999807915</v>
      </c>
      <c r="J38" s="175">
        <f ca="1">IF(INDIRECT(ADDRESS(Данные!$A30,J$1,1,1,"Данные"),1)=0,J37,INDIRECT(ADDRESS(Данные!$A30,J$1,1,1,"Данные"),1))</f>
        <v>12017.931399995001</v>
      </c>
      <c r="K38" s="175">
        <f ca="1">IF(INDIRECT(ADDRESS(Данные!$A30,K$1,1,1,"Данные"),1)=0,K37,INDIRECT(ADDRESS(Данные!$A30,K$1,1,1,"Данные"),1))</f>
        <v>3178.4866999986202</v>
      </c>
      <c r="L38" s="176">
        <f ca="1">(J38-J37)*L$10 * (3 - Данные!$A30 + Данные!$A29)</f>
        <v>180.40000000110012</v>
      </c>
      <c r="M38" s="176">
        <f ca="1">(K38-K37)*L$10 * (3 - Данные!$A30 + Данные!$A29)</f>
        <v>34.300000000257569</v>
      </c>
      <c r="N38" s="175">
        <f ca="1">IF(INDIRECT(ADDRESS(Данные!$A30,N$1,1,1,"Данные"),1)=0,N37,INDIRECT(ADDRESS(Данные!$A30,N$1,1,1,"Данные"),1))</f>
        <v>7271.3169999965303</v>
      </c>
      <c r="O38" s="175">
        <f ca="1">IF(INDIRECT(ADDRESS(Данные!$A30,O$1,1,1,"Данные"),1)=0,O37,INDIRECT(ADDRESS(Данные!$A30,O$1,1,1,"Данные"),1))</f>
        <v>1984.32179999973</v>
      </c>
      <c r="P38" s="176">
        <f ca="1">(N38-N37)*P$10 * (3 - Данные!$A30 + Данные!$A29)</f>
        <v>260.40000000102737</v>
      </c>
      <c r="Q38" s="176">
        <f ca="1">(O38-O37)*P$10 * (3 - Данные!$A30 + Данные!$A29)</f>
        <v>59.600000000045839</v>
      </c>
      <c r="R38" s="175">
        <f ca="1">IF(INDIRECT(ADDRESS(Данные!$A30,R$1,1,1,"Данные"),1)=0,R37,INDIRECT(ADDRESS(Данные!$A30,R$1,1,1,"Данные"),1))</f>
        <v>2570.7307000000201</v>
      </c>
      <c r="S38" s="175">
        <f ca="1">IF(INDIRECT(ADDRESS(Данные!$A30,S$1,1,1,"Данные"),1)=0,S37,INDIRECT(ADDRESS(Данные!$A30,S$1,1,1,"Данные"),1))</f>
        <v>839.63660000030404</v>
      </c>
      <c r="T38" s="176">
        <f ca="1">(R38-R37)*T$10 * (3 - Данные!$A30 + Данные!$A29)</f>
        <v>92.500000000200089</v>
      </c>
      <c r="U38" s="229">
        <f ca="1">(S38-S37)*T$10 * (3 - Данные!$A30 + Данные!$A29)</f>
        <v>17.200000000002547</v>
      </c>
      <c r="V38" s="309">
        <f t="shared" ca="1" si="0"/>
        <v>44545.875</v>
      </c>
      <c r="W38" s="336">
        <f t="shared" ca="1" si="1"/>
        <v>1158.9000000044507</v>
      </c>
      <c r="X38" s="243">
        <f t="shared" ca="1" si="1"/>
        <v>246.39999999976681</v>
      </c>
    </row>
    <row r="39" spans="1:24" s="144" customFormat="1" x14ac:dyDescent="0.2">
      <c r="A39" s="145">
        <f ca="1">INDIRECT(ADDRESS(Данные!$A31,4,1,1,"Данные"), 1)</f>
        <v>44545.895833333336</v>
      </c>
      <c r="B39" s="175">
        <f ca="1">IF(INDIRECT(ADDRESS(Данные!$A31,B$1,1,1,"Данные"),1)=0,B38,INDIRECT(ADDRESS(Данные!$A31,B$1,1,1,"Данные"),1))</f>
        <v>3651.3151999981601</v>
      </c>
      <c r="C39" s="175">
        <f ca="1">IF(INDIRECT(ADDRESS(Данные!$A31,C$1,1,1,"Данные"),1)=0,C38,INDIRECT(ADDRESS(Данные!$A31,C$1,1,1,"Данные"),1))</f>
        <v>1145.21409999913</v>
      </c>
      <c r="D39" s="176">
        <f ca="1">(B39-B38)*D$10 * (3 - Данные!$A31 + Данные!$A30)</f>
        <v>374.40000000060536</v>
      </c>
      <c r="E39" s="176">
        <f ca="1">(C39-C38)*D$10 * (3 - Данные!$A31 + Данные!$A30)</f>
        <v>64.00000000030559</v>
      </c>
      <c r="F39" s="175">
        <f ca="1">IF(INDIRECT(ADDRESS(Данные!$A31,F$1,1,1,"Данные"),1)=0,F38,INDIRECT(ADDRESS(Данные!$A31,F$1,1,1,"Данные"),1))</f>
        <v>22349.448000005101</v>
      </c>
      <c r="G39" s="175">
        <f ca="1">IF(INDIRECT(ADDRESS(Данные!$A31,G$1,1,1,"Данные"),1)=0,G38,INDIRECT(ADDRESS(Данные!$A31,G$1,1,1,"Данные"),1))</f>
        <v>6732.0155999993103</v>
      </c>
      <c r="H39" s="176">
        <f ca="1">(F39-F38)*H$10 * (3 - Данные!$A31 + Данные!$A30)</f>
        <v>247.19999999797437</v>
      </c>
      <c r="I39" s="176">
        <f ca="1">(G39-G38)*H$10 * (3 - Данные!$A31 + Данные!$A30)</f>
        <v>57.000000000698492</v>
      </c>
      <c r="J39" s="175">
        <f ca="1">IF(INDIRECT(ADDRESS(Данные!$A31,J$1,1,1,"Данные"),1)=0,J38,INDIRECT(ADDRESS(Данные!$A31,J$1,1,1,"Данные"),1))</f>
        <v>12018.022299995</v>
      </c>
      <c r="K39" s="175">
        <f ca="1">IF(INDIRECT(ADDRESS(Данные!$A31,K$1,1,1,"Данные"),1)=0,K38,INDIRECT(ADDRESS(Данные!$A31,K$1,1,1,"Данные"),1))</f>
        <v>3178.5031999986199</v>
      </c>
      <c r="L39" s="176">
        <f ca="1">(J39-J38)*L$10 * (3 - Данные!$A31 + Данные!$A30)</f>
        <v>181.79999999847496</v>
      </c>
      <c r="M39" s="176">
        <f ca="1">(K39-K38)*L$10 * (3 - Данные!$A31 + Данные!$A30)</f>
        <v>32.999999999447027</v>
      </c>
      <c r="N39" s="175">
        <f ca="1">IF(INDIRECT(ADDRESS(Данные!$A31,N$1,1,1,"Данные"),1)=0,N38,INDIRECT(ADDRESS(Данные!$A31,N$1,1,1,"Данные"),1))</f>
        <v>7271.3787999965298</v>
      </c>
      <c r="O39" s="175">
        <f ca="1">IF(INDIRECT(ADDRESS(Данные!$A31,O$1,1,1,"Данные"),1)=0,O38,INDIRECT(ADDRESS(Данные!$A31,O$1,1,1,"Данные"),1))</f>
        <v>1984.3358999997299</v>
      </c>
      <c r="P39" s="176">
        <f ca="1">(N39-N38)*P$10 * (3 - Данные!$A31 + Данные!$A30)</f>
        <v>247.19999999797437</v>
      </c>
      <c r="Q39" s="176">
        <f ca="1">(O39-O38)*P$10 * (3 - Данные!$A31 + Данные!$A30)</f>
        <v>56.399999999484862</v>
      </c>
      <c r="R39" s="175">
        <f ca="1">IF(INDIRECT(ADDRESS(Данные!$A31,R$1,1,1,"Данные"),1)=0,R38,INDIRECT(ADDRESS(Данные!$A31,R$1,1,1,"Данные"),1))</f>
        <v>2570.7757000000202</v>
      </c>
      <c r="S39" s="175">
        <f ca="1">IF(INDIRECT(ADDRESS(Данные!$A31,S$1,1,1,"Данные"),1)=0,S38,INDIRECT(ADDRESS(Данные!$A31,S$1,1,1,"Данные"),1))</f>
        <v>839.64490000030401</v>
      </c>
      <c r="T39" s="176">
        <f ca="1">(R39-R38)*T$10 * (3 - Данные!$A31 + Данные!$A30)</f>
        <v>90.000000000145519</v>
      </c>
      <c r="U39" s="229">
        <f ca="1">(S39-S38)*T$10 * (3 - Данные!$A31 + Данные!$A30)</f>
        <v>16.599999999925785</v>
      </c>
      <c r="V39" s="309">
        <f t="shared" ca="1" si="0"/>
        <v>44545.895833333336</v>
      </c>
      <c r="W39" s="336">
        <f t="shared" ca="1" si="1"/>
        <v>1140.5999999951746</v>
      </c>
      <c r="X39" s="243">
        <f t="shared" ca="1" si="1"/>
        <v>226.99999999986176</v>
      </c>
    </row>
    <row r="40" spans="1:24" s="144" customFormat="1" x14ac:dyDescent="0.2">
      <c r="A40" s="145">
        <f ca="1">INDIRECT(ADDRESS(Данные!$A32,4,1,1,"Данные"), 1)</f>
        <v>44545.916666666664</v>
      </c>
      <c r="B40" s="175">
        <f ca="1">IF(INDIRECT(ADDRESS(Данные!$A32,B$1,1,1,"Данные"),1)=0,B39,INDIRECT(ADDRESS(Данные!$A32,B$1,1,1,"Данные"),1))</f>
        <v>3651.4099999981599</v>
      </c>
      <c r="C40" s="175">
        <f ca="1">IF(INDIRECT(ADDRESS(Данные!$A32,C$1,1,1,"Данные"),1)=0,C39,INDIRECT(ADDRESS(Данные!$A32,C$1,1,1,"Данные"),1))</f>
        <v>1145.23039999913</v>
      </c>
      <c r="D40" s="176">
        <f ca="1">(B40-B39)*D$10 * (3 - Данные!$A32 + Данные!$A31)</f>
        <v>379.19999999940046</v>
      </c>
      <c r="E40" s="176">
        <f ca="1">(C40-C39)*D$10 * (3 - Данные!$A32 + Данные!$A31)</f>
        <v>65.200000000004366</v>
      </c>
      <c r="F40" s="175">
        <f ca="1">IF(INDIRECT(ADDRESS(Данные!$A32,F$1,1,1,"Данные"),1)=0,F39,INDIRECT(ADDRESS(Данные!$A32,F$1,1,1,"Данные"),1))</f>
        <v>22349.5687000051</v>
      </c>
      <c r="G40" s="175">
        <f ca="1">IF(INDIRECT(ADDRESS(Данные!$A32,G$1,1,1,"Данные"),1)=0,G39,INDIRECT(ADDRESS(Данные!$A32,G$1,1,1,"Данные"),1))</f>
        <v>6732.0455999993101</v>
      </c>
      <c r="H40" s="176">
        <f ca="1">(F40-F39)*H$10 * (3 - Данные!$A32 + Данные!$A31)</f>
        <v>241.39999999897555</v>
      </c>
      <c r="I40" s="176">
        <f ca="1">(G40-G39)*H$10 * (3 - Данные!$A32 + Данные!$A31)</f>
        <v>59.999999999490683</v>
      </c>
      <c r="J40" s="175">
        <f ca="1">IF(INDIRECT(ADDRESS(Данные!$A32,J$1,1,1,"Данные"),1)=0,J39,INDIRECT(ADDRESS(Данные!$A32,J$1,1,1,"Данные"),1))</f>
        <v>12018.121399995</v>
      </c>
      <c r="K40" s="175">
        <f ca="1">IF(INDIRECT(ADDRESS(Данные!$A32,K$1,1,1,"Данные"),1)=0,K39,INDIRECT(ADDRESS(Данные!$A32,K$1,1,1,"Данные"),1))</f>
        <v>3178.5214999986201</v>
      </c>
      <c r="L40" s="176">
        <f ca="1">(J40-J39)*L$10 * (3 - Данные!$A32 + Данные!$A31)</f>
        <v>198.1999999989057</v>
      </c>
      <c r="M40" s="176">
        <f ca="1">(K40-K39)*L$10 * (3 - Данные!$A32 + Данные!$A31)</f>
        <v>36.600000000362343</v>
      </c>
      <c r="N40" s="175">
        <f ca="1">IF(INDIRECT(ADDRESS(Данные!$A32,N$1,1,1,"Данные"),1)=0,N39,INDIRECT(ADDRESS(Данные!$A32,N$1,1,1,"Данные"),1))</f>
        <v>7271.44049999653</v>
      </c>
      <c r="O40" s="175">
        <f ca="1">IF(INDIRECT(ADDRESS(Данные!$A32,O$1,1,1,"Данные"),1)=0,O39,INDIRECT(ADDRESS(Данные!$A32,O$1,1,1,"Данные"),1))</f>
        <v>1984.3505999997301</v>
      </c>
      <c r="P40" s="176">
        <f ca="1">(N40-N39)*P$10 * (3 - Данные!$A32 + Данные!$A31)</f>
        <v>246.80000000080327</v>
      </c>
      <c r="Q40" s="176">
        <f ca="1">(O40-O39)*P$10 * (3 - Данные!$A32 + Данные!$A31)</f>
        <v>58.800000000701402</v>
      </c>
      <c r="R40" s="175">
        <f ca="1">IF(INDIRECT(ADDRESS(Данные!$A32,R$1,1,1,"Данные"),1)=0,R39,INDIRECT(ADDRESS(Данные!$A32,R$1,1,1,"Данные"),1))</f>
        <v>2570.82060000002</v>
      </c>
      <c r="S40" s="175">
        <f ca="1">IF(INDIRECT(ADDRESS(Данные!$A32,S$1,1,1,"Данные"),1)=0,S39,INDIRECT(ADDRESS(Данные!$A32,S$1,1,1,"Данные"),1))</f>
        <v>839.65350000030401</v>
      </c>
      <c r="T40" s="176">
        <f ca="1">(R40-R39)*T$10 * (3 - Данные!$A32 + Данные!$A31)</f>
        <v>89.799999999740976</v>
      </c>
      <c r="U40" s="229">
        <f ca="1">(S40-S39)*T$10 * (3 - Данные!$A32 + Данные!$A31)</f>
        <v>17.200000000002547</v>
      </c>
      <c r="V40" s="309">
        <f t="shared" ca="1" si="0"/>
        <v>44545.916666666664</v>
      </c>
      <c r="W40" s="336">
        <f t="shared" ca="1" si="1"/>
        <v>1155.3999999978259</v>
      </c>
      <c r="X40" s="243">
        <f t="shared" ca="1" si="1"/>
        <v>237.80000000056134</v>
      </c>
    </row>
    <row r="41" spans="1:24" s="144" customFormat="1" x14ac:dyDescent="0.2">
      <c r="A41" s="145">
        <f ca="1">INDIRECT(ADDRESS(Данные!$A33,4,1,1,"Данные"), 1)</f>
        <v>44545.9375</v>
      </c>
      <c r="B41" s="175">
        <f ca="1">IF(INDIRECT(ADDRESS(Данные!$A33,B$1,1,1,"Данные"),1)=0,B40,INDIRECT(ADDRESS(Данные!$A33,B$1,1,1,"Данные"),1))</f>
        <v>3651.4977999981602</v>
      </c>
      <c r="C41" s="175">
        <f ca="1">IF(INDIRECT(ADDRESS(Данные!$A33,C$1,1,1,"Данные"),1)=0,C40,INDIRECT(ADDRESS(Данные!$A33,C$1,1,1,"Данные"),1))</f>
        <v>1145.24749999913</v>
      </c>
      <c r="D41" s="176">
        <f ca="1">(B41-B40)*D$10 * (3 - Данные!$A33 + Данные!$A32)</f>
        <v>351.20000000097207</v>
      </c>
      <c r="E41" s="176">
        <f ca="1">(C41-C40)*D$10 * (3 - Данные!$A33 + Данные!$A32)</f>
        <v>68.400000000110595</v>
      </c>
      <c r="F41" s="175">
        <f ca="1">IF(INDIRECT(ADDRESS(Данные!$A33,F$1,1,1,"Данные"),1)=0,F40,INDIRECT(ADDRESS(Данные!$A33,F$1,1,1,"Данные"),1))</f>
        <v>22349.682500005099</v>
      </c>
      <c r="G41" s="175">
        <f ca="1">IF(INDIRECT(ADDRESS(Данные!$A33,G$1,1,1,"Данные"),1)=0,G40,INDIRECT(ADDRESS(Данные!$A33,G$1,1,1,"Данные"),1))</f>
        <v>6732.0758999993104</v>
      </c>
      <c r="H41" s="176">
        <f ca="1">(F41-F40)*H$10 * (3 - Данные!$A33 + Данные!$A32)</f>
        <v>227.5999999983469</v>
      </c>
      <c r="I41" s="176">
        <f ca="1">(G41-G40)*H$10 * (3 - Данные!$A33 + Данные!$A32)</f>
        <v>60.600000000704313</v>
      </c>
      <c r="J41" s="175">
        <f ca="1">IF(INDIRECT(ADDRESS(Данные!$A33,J$1,1,1,"Данные"),1)=0,J40,INDIRECT(ADDRESS(Данные!$A33,J$1,1,1,"Данные"),1))</f>
        <v>12018.219099995</v>
      </c>
      <c r="K41" s="175">
        <f ca="1">IF(INDIRECT(ADDRESS(Данные!$A33,K$1,1,1,"Данные"),1)=0,K40,INDIRECT(ADDRESS(Данные!$A33,K$1,1,1,"Данные"),1))</f>
        <v>3178.53939999862</v>
      </c>
      <c r="L41" s="176">
        <f ca="1">(J41-J40)*L$10 * (3 - Данные!$A33 + Данные!$A32)</f>
        <v>195.40000000051805</v>
      </c>
      <c r="M41" s="176">
        <f ca="1">(K41-K40)*L$10 * (3 - Данные!$A33 + Данные!$A32)</f>
        <v>35.799999999653664</v>
      </c>
      <c r="N41" s="175">
        <f ca="1">IF(INDIRECT(ADDRESS(Данные!$A33,N$1,1,1,"Данные"),1)=0,N40,INDIRECT(ADDRESS(Данные!$A33,N$1,1,1,"Данные"),1))</f>
        <v>7271.5003999965302</v>
      </c>
      <c r="O41" s="175">
        <f ca="1">IF(INDIRECT(ADDRESS(Данные!$A33,O$1,1,1,"Данные"),1)=0,O40,INDIRECT(ADDRESS(Данные!$A33,O$1,1,1,"Данные"),1))</f>
        <v>1984.3649999997299</v>
      </c>
      <c r="P41" s="176">
        <f ca="1">(N41-N40)*P$10 * (3 - Данные!$A33 + Данные!$A32)</f>
        <v>239.60000000079162</v>
      </c>
      <c r="Q41" s="176">
        <f ca="1">(O41-O40)*P$10 * (3 - Данные!$A33 + Данные!$A32)</f>
        <v>57.599999999183638</v>
      </c>
      <c r="R41" s="175">
        <f ca="1">IF(INDIRECT(ADDRESS(Данные!$A33,R$1,1,1,"Данные"),1)=0,R40,INDIRECT(ADDRESS(Данные!$A33,R$1,1,1,"Данные"),1))</f>
        <v>2570.86420000002</v>
      </c>
      <c r="S41" s="175">
        <f ca="1">IF(INDIRECT(ADDRESS(Данные!$A33,S$1,1,1,"Данные"),1)=0,S40,INDIRECT(ADDRESS(Данные!$A33,S$1,1,1,"Данные"),1))</f>
        <v>839.66220000030398</v>
      </c>
      <c r="T41" s="176">
        <f ca="1">(R41-R40)*T$10 * (3 - Данные!$A33 + Данные!$A32)</f>
        <v>87.199999999938882</v>
      </c>
      <c r="U41" s="229">
        <f ca="1">(S41-S40)*T$10 * (3 - Данные!$A33 + Данные!$A32)</f>
        <v>17.399999999952342</v>
      </c>
      <c r="V41" s="309">
        <f t="shared" ca="1" si="0"/>
        <v>44545.9375</v>
      </c>
      <c r="W41" s="336">
        <f t="shared" ca="1" si="1"/>
        <v>1101.0000000005675</v>
      </c>
      <c r="X41" s="243">
        <f t="shared" ca="1" si="1"/>
        <v>239.79999999960455</v>
      </c>
    </row>
    <row r="42" spans="1:24" s="144" customFormat="1" x14ac:dyDescent="0.2">
      <c r="A42" s="145">
        <f ca="1">INDIRECT(ADDRESS(Данные!$A34,4,1,1,"Данные"), 1)</f>
        <v>44545.958333333336</v>
      </c>
      <c r="B42" s="175">
        <f ca="1">IF(INDIRECT(ADDRESS(Данные!$A34,B$1,1,1,"Данные"),1)=0,B41,INDIRECT(ADDRESS(Данные!$A34,B$1,1,1,"Данные"),1))</f>
        <v>3651.5842999981601</v>
      </c>
      <c r="C42" s="175">
        <f ca="1">IF(INDIRECT(ADDRESS(Данные!$A34,C$1,1,1,"Данные"),1)=0,C41,INDIRECT(ADDRESS(Данные!$A34,C$1,1,1,"Данные"),1))</f>
        <v>1145.2642999991299</v>
      </c>
      <c r="D42" s="176">
        <f ca="1">(B42-B41)*D$10 * (3 - Данные!$A34 + Данные!$A33)</f>
        <v>345.99999999954889</v>
      </c>
      <c r="E42" s="176">
        <f ca="1">(C42-C41)*D$10 * (3 - Данные!$A34 + Данные!$A33)</f>
        <v>67.199999999502324</v>
      </c>
      <c r="F42" s="175">
        <f ca="1">IF(INDIRECT(ADDRESS(Данные!$A34,F$1,1,1,"Данные"),1)=0,F41,INDIRECT(ADDRESS(Данные!$A34,F$1,1,1,"Данные"),1))</f>
        <v>22349.788500005099</v>
      </c>
      <c r="G42" s="175">
        <f ca="1">IF(INDIRECT(ADDRESS(Данные!$A34,G$1,1,1,"Данные"),1)=0,G41,INDIRECT(ADDRESS(Данные!$A34,G$1,1,1,"Данные"),1))</f>
        <v>6732.1044999993101</v>
      </c>
      <c r="H42" s="176">
        <f ca="1">(F42-F41)*H$10 * (3 - Данные!$A34 + Данные!$A33)</f>
        <v>211.99999999953434</v>
      </c>
      <c r="I42" s="176">
        <f ca="1">(G42-G41)*H$10 * (3 - Данные!$A34 + Данные!$A33)</f>
        <v>57.199999999284046</v>
      </c>
      <c r="J42" s="175">
        <f ca="1">IF(INDIRECT(ADDRESS(Данные!$A34,J$1,1,1,"Данные"),1)=0,J41,INDIRECT(ADDRESS(Данные!$A34,J$1,1,1,"Данные"),1))</f>
        <v>12018.311999994999</v>
      </c>
      <c r="K42" s="175">
        <f ca="1">IF(INDIRECT(ADDRESS(Данные!$A34,K$1,1,1,"Данные"),1)=0,K41,INDIRECT(ADDRESS(Данные!$A34,K$1,1,1,"Данные"),1))</f>
        <v>3178.5569999986201</v>
      </c>
      <c r="L42" s="176">
        <f ca="1">(J42-J41)*L$10 * (3 - Данные!$A34 + Данные!$A33)</f>
        <v>185.79999999928987</v>
      </c>
      <c r="M42" s="176">
        <f ca="1">(K42-K41)*L$10 * (3 - Данные!$A34 + Данные!$A33)</f>
        <v>35.200000000259024</v>
      </c>
      <c r="N42" s="175">
        <f ca="1">IF(INDIRECT(ADDRESS(Данные!$A34,N$1,1,1,"Данные"),1)=0,N41,INDIRECT(ADDRESS(Данные!$A34,N$1,1,1,"Данные"),1))</f>
        <v>7271.5597999965303</v>
      </c>
      <c r="O42" s="175">
        <f ca="1">IF(INDIRECT(ADDRESS(Данные!$A34,O$1,1,1,"Данные"),1)=0,O41,INDIRECT(ADDRESS(Данные!$A34,O$1,1,1,"Данные"),1))</f>
        <v>1984.37909999973</v>
      </c>
      <c r="P42" s="176">
        <f ca="1">(N42-N41)*P$10 * (3 - Данные!$A34 + Данные!$A33)</f>
        <v>237.60000000038417</v>
      </c>
      <c r="Q42" s="176">
        <f ca="1">(O42-O41)*P$10 * (3 - Данные!$A34 + Данные!$A33)</f>
        <v>56.400000000394357</v>
      </c>
      <c r="R42" s="175">
        <f ca="1">IF(INDIRECT(ADDRESS(Данные!$A34,R$1,1,1,"Данные"),1)=0,R41,INDIRECT(ADDRESS(Данные!$A34,R$1,1,1,"Данные"),1))</f>
        <v>2570.9077000000202</v>
      </c>
      <c r="S42" s="175">
        <f ca="1">IF(INDIRECT(ADDRESS(Данные!$A34,S$1,1,1,"Данные"),1)=0,S41,INDIRECT(ADDRESS(Данные!$A34,S$1,1,1,"Данные"),1))</f>
        <v>839.67080000030398</v>
      </c>
      <c r="T42" s="176">
        <f ca="1">(R42-R41)*T$10 * (3 - Данные!$A34 + Данные!$A33)</f>
        <v>87.000000000443833</v>
      </c>
      <c r="U42" s="229">
        <f ca="1">(S42-S41)*T$10 * (3 - Данные!$A34 + Данные!$A33)</f>
        <v>17.200000000002547</v>
      </c>
      <c r="V42" s="309">
        <f t="shared" ca="1" si="0"/>
        <v>44545.958333333336</v>
      </c>
      <c r="W42" s="336">
        <f t="shared" ca="1" si="1"/>
        <v>1068.3999999992011</v>
      </c>
      <c r="X42" s="243">
        <f t="shared" ca="1" si="1"/>
        <v>233.1999999994423</v>
      </c>
    </row>
    <row r="43" spans="1:24" s="144" customFormat="1" x14ac:dyDescent="0.2">
      <c r="A43" s="145">
        <f ca="1">INDIRECT(ADDRESS(Данные!$A35,4,1,1,"Данные"), 1)</f>
        <v>44546</v>
      </c>
      <c r="B43" s="175">
        <f ca="1">IF(INDIRECT(ADDRESS(Данные!$A35,B$1,1,1,"Данные"),1)=0,B42,INDIRECT(ADDRESS(Данные!$A35,B$1,1,1,"Данные"),1))</f>
        <v>3651.7485000006855</v>
      </c>
      <c r="C43" s="175">
        <f ca="1">IF(INDIRECT(ADDRESS(Данные!$A35,C$1,1,1,"Данные"),1)=0,C42,INDIRECT(ADDRESS(Данные!$A35,C$1,1,1,"Данные"),1))</f>
        <v>1145.3002000004053</v>
      </c>
      <c r="D43" s="176">
        <f ca="1">(B43-B42)*D$10 * (3 - Данные!$A35 + Данные!$A34)</f>
        <v>328.40000505075295</v>
      </c>
      <c r="E43" s="176">
        <f ca="1">(C43-C42)*D$10 * (3 - Данные!$A35 + Данные!$A34)</f>
        <v>71.800002550844511</v>
      </c>
      <c r="F43" s="175">
        <f ca="1">IF(INDIRECT(ADDRESS(Данные!$A35,F$1,1,1,"Данные"),1)=0,F42,INDIRECT(ADDRESS(Данные!$A35,F$1,1,1,"Данные"),1))</f>
        <v>22349.996300011873</v>
      </c>
      <c r="G43" s="175">
        <f ca="1">IF(INDIRECT(ADDRESS(Данные!$A35,G$1,1,1,"Данные"),1)=0,G42,INDIRECT(ADDRESS(Данные!$A35,G$1,1,1,"Данные"),1))</f>
        <v>6732.174099996686</v>
      </c>
      <c r="H43" s="176">
        <f ca="1">(F43-F42)*H$10 * (3 - Данные!$A35 + Данные!$A34)</f>
        <v>207.80000677405042</v>
      </c>
      <c r="I43" s="176">
        <f ca="1">(G43-G42)*H$10 * (3 - Данные!$A35 + Данные!$A34)</f>
        <v>69.599997375917155</v>
      </c>
      <c r="J43" s="175">
        <f ca="1">IF(INDIRECT(ADDRESS(Данные!$A35,J$1,1,1,"Данные"),1)=0,J42,INDIRECT(ADDRESS(Данные!$A35,J$1,1,1,"Данные"),1))</f>
        <v>12018.485699996352</v>
      </c>
      <c r="K43" s="175">
        <f ca="1">IF(INDIRECT(ADDRESS(Данные!$A35,K$1,1,1,"Данные"),1)=0,K42,INDIRECT(ADDRESS(Данные!$A35,K$1,1,1,"Данные"),1))</f>
        <v>3178.5927999988198</v>
      </c>
      <c r="L43" s="176">
        <f ca="1">(J43-J42)*L$10 * (3 - Данные!$A35 + Данные!$A34)</f>
        <v>173.70000135269947</v>
      </c>
      <c r="M43" s="176">
        <f ca="1">(K43-K42)*L$10 * (3 - Данные!$A35 + Данные!$A34)</f>
        <v>35.800000199742499</v>
      </c>
      <c r="N43" s="292">
        <f ca="1">IF(INDIRECT(ADDRESS(Данные!$A35,N$1,1,1,"Данные"),1)=0,N42,INDIRECT(ADDRESS(Данные!$A35,N$1,1,1,"Данные"),1))</f>
        <v>7271.674099996686</v>
      </c>
      <c r="O43" s="175">
        <f ca="1">IF(INDIRECT(ADDRESS(Данные!$A35,O$1,1,1,"Данные"),1)=0,O42,INDIRECT(ADDRESS(Данные!$A35,O$1,1,1,"Данные"),1))</f>
        <v>1984.4111999999732</v>
      </c>
      <c r="P43" s="176">
        <f ca="1">(N43-N42)*P$10 * (3 - Данные!$A35 + Данные!$A34)</f>
        <v>228.60000031141681</v>
      </c>
      <c r="Q43" s="176">
        <f ca="1">(O43-O42)*P$10 * (3 - Данные!$A35 + Данные!$A34)</f>
        <v>64.200000486380304</v>
      </c>
      <c r="R43" s="175">
        <f ca="1">IF(INDIRECT(ADDRESS(Данные!$A35,R$1,1,1,"Данные"),1)=0,R42,INDIRECT(ADDRESS(Данные!$A35,R$1,1,1,"Данные"),1))</f>
        <v>2571.0045999996364</v>
      </c>
      <c r="S43" s="175">
        <f ca="1">IF(INDIRECT(ADDRESS(Данные!$A35,S$1,1,1,"Данные"),1)=0,S42,INDIRECT(ADDRESS(Данные!$A35,S$1,1,1,"Данные"),1))</f>
        <v>839.69089999981225</v>
      </c>
      <c r="T43" s="176">
        <f ca="1">(R43-R42)*T$10 * (3 - Данные!$A35 + Данные!$A34)</f>
        <v>96.899999616198329</v>
      </c>
      <c r="U43" s="229">
        <f ca="1">(S43-S42)*T$10 * (3 - Данные!$A35 + Данные!$A34)</f>
        <v>20.099999508261135</v>
      </c>
      <c r="V43" s="309">
        <f t="shared" ca="1" si="0"/>
        <v>44546</v>
      </c>
      <c r="W43" s="336">
        <f t="shared" ca="1" si="1"/>
        <v>1035.400013105118</v>
      </c>
      <c r="X43" s="243">
        <f t="shared" ca="1" si="1"/>
        <v>261.5000001211456</v>
      </c>
    </row>
    <row r="44" spans="1:24" s="144" customFormat="1" x14ac:dyDescent="0.2">
      <c r="A44" s="145" t="e">
        <f ca="1">INDIRECT(ADDRESS(Данные!$A36,4,1,1,"Данные"), 1)</f>
        <v>#VALUE!</v>
      </c>
      <c r="B44" s="175" t="e">
        <f ca="1">IF(INDIRECT(ADDRESS(Данные!$A36,B$1,1,1,"Данные"),1)=0,B43,INDIRECT(ADDRESS(Данные!$A36,B$1,1,1,"Данные"),1))</f>
        <v>#VALUE!</v>
      </c>
      <c r="C44" s="175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175" t="e">
        <f ca="1">IF(INDIRECT(ADDRESS(Данные!$A36,F$1,1,1,"Данные"),1)=0,F43,INDIRECT(ADDRESS(Данные!$A36,F$1,1,1,"Данные"),1))</f>
        <v>#VALUE!</v>
      </c>
      <c r="G44" s="175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175" t="e">
        <f ca="1">IF(INDIRECT(ADDRESS(Данные!$A36,J$1,1,1,"Данные"),1)=0,J43,INDIRECT(ADDRESS(Данные!$A36,J$1,1,1,"Данные"),1))</f>
        <v>#VALUE!</v>
      </c>
      <c r="K44" s="175" t="e">
        <f ca="1">IF(INDIRECT(ADDRESS(Данные!$A36,K$1,1,1,"Данные"),1)=0,K43,INDIRECT(ADDRESS(Данные!$A36,K$1,1,1,"Данные"),1))</f>
        <v>#VALUE!</v>
      </c>
      <c r="L44" s="176" t="e">
        <f ca="1">(J44-J43)*L$10 * (3 - Данные!$A36 + Данные!$A35)</f>
        <v>#VALUE!</v>
      </c>
      <c r="M44" s="176" t="e">
        <f ca="1">(K44-K43)*L$10 * (3 - Данные!$A36 + Данные!$A35)</f>
        <v>#VALUE!</v>
      </c>
      <c r="N44" s="175" t="e">
        <f ca="1">IF(INDIRECT(ADDRESS(Данные!$A36,N$1,1,1,"Данные"),1)=0,N43,INDIRECT(ADDRESS(Данные!$A36,N$1,1,1,"Данные"),1))</f>
        <v>#VALUE!</v>
      </c>
      <c r="O44" s="175" t="e">
        <f ca="1">IF(INDIRECT(ADDRESS(Данные!$A36,O$1,1,1,"Данные"),1)=0,O43,INDIRECT(ADDRESS(Данные!$A36,O$1,1,1,"Данные"),1))</f>
        <v>#VALUE!</v>
      </c>
      <c r="P44" s="176" t="e">
        <f ca="1">(N44-N43)*P$10 * (3 - Данные!$A36 + Данные!$A35)</f>
        <v>#VALUE!</v>
      </c>
      <c r="Q44" s="176" t="e">
        <f ca="1">(O44-O43)*P$10 * (3 - Данные!$A36 + Данные!$A35)</f>
        <v>#VALUE!</v>
      </c>
      <c r="R44" s="175" t="e">
        <f ca="1">IF(INDIRECT(ADDRESS(Данные!$A36,R$1,1,1,"Данные"),1)=0,R43,INDIRECT(ADDRESS(Данные!$A36,R$1,1,1,"Данные"),1))</f>
        <v>#VALUE!</v>
      </c>
      <c r="S44" s="175" t="e">
        <f ca="1">IF(INDIRECT(ADDRESS(Данные!$A36,S$1,1,1,"Данные"),1)=0,S43,INDIRECT(ADDRESS(Данные!$A36,S$1,1,1,"Данные"),1))</f>
        <v>#VALUE!</v>
      </c>
      <c r="T44" s="176" t="e">
        <f ca="1">(R44-R43)*T$10 * (3 - Данные!$A36 + Данные!$A35)</f>
        <v>#VALUE!</v>
      </c>
      <c r="U44" s="229" t="e">
        <f ca="1">(S44-S43)*T$10 * (3 - Данные!$A36 + Данные!$A35)</f>
        <v>#VALUE!</v>
      </c>
      <c r="V44" s="309" t="e">
        <f t="shared" ca="1" si="0"/>
        <v>#VALUE!</v>
      </c>
      <c r="W44" s="336" t="e">
        <f ca="1">D44+H44+L44+P44+T44</f>
        <v>#VALUE!</v>
      </c>
      <c r="X44" s="243" t="e">
        <f ca="1">E44+I44+M44+Q44+U44</f>
        <v>#VALUE!</v>
      </c>
    </row>
    <row r="45" spans="1:24" s="144" customFormat="1" ht="13.5" thickBot="1" x14ac:dyDescent="0.25">
      <c r="A45" s="150" t="e">
        <f ca="1">INDIRECT(ADDRESS(Данные!$A37,4,1,1,"Данные"), 1)</f>
        <v>#VALUE!</v>
      </c>
      <c r="B45" s="319" t="e">
        <f ca="1">IF(INDIRECT(ADDRESS(Данные!$A37,B$1,1,1,"Данные"),1)=0,B44,INDIRECT(ADDRESS(Данные!$A37,B$1,1,1,"Данные"),1))</f>
        <v>#VALUE!</v>
      </c>
      <c r="C45" s="319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19" t="e">
        <f ca="1">IF(INDIRECT(ADDRESS(Данные!$A37,F$1,1,1,"Данные"),1)=0,F44,INDIRECT(ADDRESS(Данные!$A37,F$1,1,1,"Данные"),1))</f>
        <v>#VALUE!</v>
      </c>
      <c r="G45" s="319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19" t="e">
        <f ca="1">IF(INDIRECT(ADDRESS(Данные!$A37,J$1,1,1,"Данные"),1)=0,J44,INDIRECT(ADDRESS(Данные!$A37,J$1,1,1,"Данные"),1))</f>
        <v>#VALUE!</v>
      </c>
      <c r="K45" s="319" t="e">
        <f ca="1">IF(INDIRECT(ADDRESS(Данные!$A37,K$1,1,1,"Данные"),1)=0,K44,INDIRECT(ADDRESS(Данные!$A37,K$1,1,1,"Данные"),1))</f>
        <v>#VALUE!</v>
      </c>
      <c r="L45" s="291" t="e">
        <f ca="1">(J45-J44)*L$10 * (3 - Данные!$A37 + Данные!$A36)</f>
        <v>#VALUE!</v>
      </c>
      <c r="M45" s="291" t="e">
        <f ca="1">(K45-K44)*L$10 * (3 - Данные!$A37 + Данные!$A36)</f>
        <v>#VALUE!</v>
      </c>
      <c r="N45" s="319" t="e">
        <f ca="1">IF(INDIRECT(ADDRESS(Данные!$A37,N$1,1,1,"Данные"),1)=0,N44,INDIRECT(ADDRESS(Данные!$A37,N$1,1,1,"Данные"),1))</f>
        <v>#VALUE!</v>
      </c>
      <c r="O45" s="319" t="e">
        <f ca="1">IF(INDIRECT(ADDRESS(Данные!$A37,O$1,1,1,"Данные"),1)=0,O44,INDIRECT(ADDRESS(Данные!$A37,O$1,1,1,"Данные"),1))</f>
        <v>#VALUE!</v>
      </c>
      <c r="P45" s="291" t="e">
        <f ca="1">(N45-N44)*P$10 * (3 - Данные!$A37 + Данные!$A36)</f>
        <v>#VALUE!</v>
      </c>
      <c r="Q45" s="291" t="e">
        <f ca="1">(O45-O44)*P$10 * (3 - Данные!$A37 + Данные!$A36)</f>
        <v>#VALUE!</v>
      </c>
      <c r="R45" s="319" t="e">
        <f ca="1">IF(INDIRECT(ADDRESS(Данные!$A37,R$1,1,1,"Данные"),1)=0,R44,INDIRECT(ADDRESS(Данные!$A37,R$1,1,1,"Данные"),1))</f>
        <v>#VALUE!</v>
      </c>
      <c r="S45" s="319" t="e">
        <f ca="1">IF(INDIRECT(ADDRESS(Данные!$A37,S$1,1,1,"Данные"),1)=0,S44,INDIRECT(ADDRESS(Данные!$A37,S$1,1,1,"Данные"),1))</f>
        <v>#VALUE!</v>
      </c>
      <c r="T45" s="291" t="e">
        <f ca="1">(R45-R44)*T$10 * (3 - Данные!$A37 + Данные!$A36)</f>
        <v>#VALUE!</v>
      </c>
      <c r="U45" s="343" t="e">
        <f ca="1">(S45-S44)*T$10 * (3 - Данные!$A37 + Данные!$A36)</f>
        <v>#VALUE!</v>
      </c>
      <c r="V45" s="310" t="e">
        <f t="shared" ca="1" si="0"/>
        <v>#VALUE!</v>
      </c>
      <c r="W45" s="345" t="e">
        <f ca="1">D45+H45+L45+P45+T45</f>
        <v>#VALUE!</v>
      </c>
      <c r="X45" s="346" t="e">
        <f ca="1">E45+I45+M45+Q45+U45</f>
        <v>#VALUE!</v>
      </c>
    </row>
    <row r="46" spans="1:24" s="144" customFormat="1" x14ac:dyDescent="0.2">
      <c r="J46" s="144" t="s">
        <v>2</v>
      </c>
      <c r="N46" s="241" t="s">
        <v>2</v>
      </c>
      <c r="O46" s="241"/>
    </row>
    <row r="47" spans="1:24" s="144" customFormat="1" x14ac:dyDescent="0.2">
      <c r="A47" s="144" t="s">
        <v>2</v>
      </c>
      <c r="C47" s="184" t="s">
        <v>27</v>
      </c>
      <c r="D47" s="153">
        <f ca="1">( B43-B15)*D10</f>
        <v>7942.2000050544739</v>
      </c>
      <c r="E47" s="153">
        <f ca="1">( C43-C15)*D10</f>
        <v>1842.8000025451183</v>
      </c>
      <c r="G47" s="184" t="s">
        <v>27</v>
      </c>
      <c r="H47" s="153">
        <f ca="1">( F43-F15)*H10</f>
        <v>5054.1000068187714</v>
      </c>
      <c r="I47" s="153">
        <f ca="1">( G43-G15)*H10</f>
        <v>1733.9999973773956</v>
      </c>
      <c r="K47" s="184" t="s">
        <v>27</v>
      </c>
      <c r="L47" s="153">
        <f ca="1">( J43-J15)*L10</f>
        <v>3869.8000013828278</v>
      </c>
      <c r="M47" s="153">
        <f ca="1">( K43-K15)*L10</f>
        <v>901.20000019669533</v>
      </c>
      <c r="P47" s="153">
        <f ca="1">( N43-N15)*P10</f>
        <v>5567.8000003099442</v>
      </c>
      <c r="Q47" s="153">
        <f ca="1">( O43-O15)*P10</f>
        <v>1596.2000004947186</v>
      </c>
      <c r="S47" s="184" t="s">
        <v>27</v>
      </c>
      <c r="T47" s="153">
        <f ca="1">( R43-R15)*T10</f>
        <v>2195.3999996185303</v>
      </c>
      <c r="U47" s="153">
        <f ca="1">( S43-S15)*T10</f>
        <v>496.99999950826168</v>
      </c>
      <c r="W47" s="153">
        <f ca="1">D47+H47+L47+P47+T47</f>
        <v>24629.300013184547</v>
      </c>
      <c r="X47" s="153">
        <f ca="1">E47+I47+M47+Q47+U47</f>
        <v>6571.2000001221895</v>
      </c>
    </row>
    <row r="48" spans="1:24" s="144" customFormat="1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184" t="s">
        <v>27</v>
      </c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 t="s">
        <v>29</v>
      </c>
      <c r="X48" s="230" t="s">
        <v>28</v>
      </c>
    </row>
    <row r="49" spans="1:25" x14ac:dyDescent="0.2">
      <c r="O49" s="230"/>
    </row>
    <row r="50" spans="1:25" ht="13.5" customHeight="1" x14ac:dyDescent="0.2">
      <c r="B50" s="77"/>
      <c r="C50" s="77"/>
      <c r="D50" s="77"/>
      <c r="E50" s="77"/>
      <c r="G50" s="78"/>
      <c r="H50" s="78"/>
      <c r="I50" s="78"/>
      <c r="J50" s="78"/>
      <c r="K50" s="78"/>
      <c r="N50" s="77"/>
      <c r="O50" s="184"/>
      <c r="R50" s="78"/>
      <c r="S50" s="78"/>
      <c r="T50" s="78"/>
      <c r="U50" s="78"/>
    </row>
    <row r="54" spans="1:25" x14ac:dyDescent="0.2">
      <c r="A54" s="94"/>
      <c r="B54" s="281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93"/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:25" ht="18.75" x14ac:dyDescent="0.3">
      <c r="A55" s="88"/>
      <c r="B55" s="88"/>
      <c r="C55" s="88"/>
      <c r="D55" s="88"/>
      <c r="E55" s="88"/>
      <c r="F55" s="94"/>
      <c r="G55" s="162"/>
      <c r="H55" s="94"/>
      <c r="I55" s="88"/>
      <c r="J55" s="94"/>
      <c r="K55" s="158"/>
      <c r="L55" s="159"/>
      <c r="M55" s="160"/>
      <c r="N55" s="160"/>
      <c r="O55" s="193"/>
      <c r="P55" s="94"/>
      <c r="Q55" s="94"/>
      <c r="R55" s="88"/>
      <c r="S55" s="161"/>
      <c r="T55" s="94"/>
      <c r="U55" s="94"/>
      <c r="V55" s="94"/>
      <c r="W55" s="94"/>
      <c r="X55" s="94"/>
      <c r="Y55" s="94"/>
    </row>
    <row r="56" spans="1:25" x14ac:dyDescent="0.2">
      <c r="A56" s="94"/>
      <c r="B56" s="94"/>
      <c r="C56" s="94"/>
      <c r="D56" s="94"/>
      <c r="E56" s="94"/>
      <c r="F56" s="163"/>
      <c r="G56" s="94"/>
      <c r="H56" s="94"/>
      <c r="I56" s="94"/>
      <c r="J56" s="94"/>
      <c r="K56" s="94"/>
      <c r="L56" s="94"/>
      <c r="M56" s="94"/>
      <c r="N56" s="94"/>
      <c r="O56" s="193"/>
      <c r="P56" s="94"/>
      <c r="Q56" s="94"/>
      <c r="R56" s="94"/>
      <c r="S56" s="94"/>
      <c r="T56" s="94"/>
      <c r="U56" s="163"/>
      <c r="V56" s="94"/>
      <c r="W56" s="94"/>
      <c r="X56" s="94"/>
      <c r="Y56" s="94"/>
    </row>
    <row r="57" spans="1:25" ht="19.5" x14ac:dyDescent="0.35">
      <c r="A57" s="94"/>
      <c r="B57" s="94"/>
      <c r="C57" s="164"/>
      <c r="D57" s="94"/>
      <c r="E57" s="94"/>
      <c r="F57" s="94"/>
      <c r="G57" s="94"/>
      <c r="H57" s="94"/>
      <c r="I57" s="94"/>
      <c r="J57" s="94"/>
      <c r="K57" s="88"/>
      <c r="L57" s="94"/>
      <c r="M57" s="94"/>
      <c r="N57" s="94"/>
      <c r="O57" s="261"/>
      <c r="P57" s="94"/>
      <c r="Q57" s="88"/>
      <c r="R57" s="94"/>
      <c r="S57" s="94"/>
      <c r="T57" s="94"/>
      <c r="U57" s="94"/>
      <c r="V57" s="94"/>
      <c r="W57" s="94"/>
      <c r="X57" s="94"/>
      <c r="Y57" s="94"/>
    </row>
    <row r="58" spans="1:25" x14ac:dyDescent="0.2">
      <c r="A58" s="94"/>
      <c r="B58" s="163"/>
      <c r="C58" s="94"/>
      <c r="D58" s="94"/>
      <c r="E58" s="94"/>
      <c r="F58" s="94"/>
      <c r="G58" s="94"/>
      <c r="H58" s="94"/>
      <c r="I58" s="94"/>
      <c r="J58" s="94"/>
      <c r="K58" s="88"/>
      <c r="L58" s="88"/>
      <c r="M58" s="94"/>
      <c r="N58" s="94"/>
      <c r="O58" s="194"/>
      <c r="P58" s="94"/>
      <c r="Q58" s="94"/>
      <c r="R58" s="94"/>
      <c r="S58" s="94"/>
      <c r="T58" s="94"/>
      <c r="U58" s="94"/>
      <c r="V58" s="94"/>
      <c r="W58" s="94"/>
      <c r="X58" s="94"/>
      <c r="Y58" s="94"/>
    </row>
    <row r="59" spans="1:25" x14ac:dyDescent="0.2">
      <c r="A59" s="165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193"/>
      <c r="P59" s="94"/>
      <c r="Q59" s="94"/>
      <c r="R59" s="94"/>
      <c r="S59" s="94"/>
      <c r="T59" s="94"/>
      <c r="U59" s="94"/>
      <c r="V59" s="165"/>
      <c r="W59" s="94"/>
      <c r="X59" s="94"/>
      <c r="Y59" s="94"/>
    </row>
    <row r="60" spans="1:25" x14ac:dyDescent="0.2">
      <c r="A60" s="165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193"/>
      <c r="P60" s="94"/>
      <c r="Q60" s="94"/>
      <c r="R60" s="94"/>
      <c r="S60" s="94"/>
      <c r="T60" s="94"/>
      <c r="U60" s="94"/>
      <c r="V60" s="165"/>
      <c r="W60" s="94"/>
      <c r="X60" s="94"/>
      <c r="Y60" s="94"/>
    </row>
    <row r="61" spans="1:25" x14ac:dyDescent="0.2">
      <c r="A61" s="165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193"/>
      <c r="P61" s="94"/>
      <c r="Q61" s="94"/>
      <c r="R61" s="94"/>
      <c r="S61" s="94"/>
      <c r="T61" s="94"/>
      <c r="U61" s="94"/>
      <c r="V61" s="165"/>
      <c r="W61" s="94"/>
      <c r="X61" s="94"/>
      <c r="Y61" s="94"/>
    </row>
    <row r="62" spans="1:25" x14ac:dyDescent="0.2">
      <c r="A62" s="165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193"/>
      <c r="P62" s="94"/>
      <c r="Q62" s="94"/>
      <c r="R62" s="94"/>
      <c r="S62" s="94"/>
      <c r="T62" s="94"/>
      <c r="U62" s="94"/>
      <c r="V62" s="165"/>
      <c r="W62" s="94"/>
      <c r="X62" s="94"/>
      <c r="Y62" s="94"/>
    </row>
    <row r="63" spans="1:25" x14ac:dyDescent="0.2">
      <c r="A63" s="165"/>
      <c r="B63" s="94"/>
      <c r="C63" s="94"/>
      <c r="D63" s="94"/>
      <c r="E63" s="282"/>
      <c r="F63" s="94"/>
      <c r="G63" s="94"/>
      <c r="H63" s="94"/>
      <c r="I63" s="282"/>
      <c r="J63" s="94"/>
      <c r="K63" s="94"/>
      <c r="L63" s="94"/>
      <c r="M63" s="282"/>
      <c r="N63" s="94"/>
      <c r="O63" s="193"/>
      <c r="P63" s="94"/>
      <c r="Q63" s="282"/>
      <c r="R63" s="94"/>
      <c r="S63" s="94"/>
      <c r="T63" s="94"/>
      <c r="U63" s="282"/>
      <c r="V63" s="165"/>
      <c r="W63" s="94"/>
      <c r="X63" s="282"/>
      <c r="Y63" s="94"/>
    </row>
    <row r="64" spans="1:25" x14ac:dyDescent="0.2">
      <c r="A64" s="165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193"/>
      <c r="P64" s="94"/>
      <c r="Q64" s="94"/>
      <c r="R64" s="94"/>
      <c r="S64" s="94"/>
      <c r="T64" s="94"/>
      <c r="U64" s="94"/>
      <c r="V64" s="165"/>
      <c r="W64" s="94"/>
      <c r="X64" s="94"/>
      <c r="Y64" s="94"/>
    </row>
    <row r="65" spans="1:25" x14ac:dyDescent="0.2">
      <c r="A65" s="165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93"/>
      <c r="P65" s="94"/>
      <c r="Q65" s="94"/>
      <c r="R65" s="94"/>
      <c r="S65" s="94"/>
      <c r="T65" s="94"/>
      <c r="U65" s="94"/>
      <c r="V65" s="165"/>
      <c r="W65" s="94"/>
      <c r="X65" s="94"/>
      <c r="Y65" s="94"/>
    </row>
    <row r="66" spans="1:25" x14ac:dyDescent="0.2">
      <c r="A66" s="165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7"/>
      <c r="P66" s="166"/>
      <c r="Q66" s="166"/>
      <c r="R66" s="166"/>
      <c r="S66" s="166"/>
      <c r="T66" s="166"/>
      <c r="U66" s="166"/>
      <c r="V66" s="165"/>
      <c r="W66" s="166"/>
      <c r="X66" s="166"/>
      <c r="Y66" s="94"/>
    </row>
    <row r="67" spans="1:25" x14ac:dyDescent="0.2">
      <c r="A67" s="165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7"/>
      <c r="P67" s="166"/>
      <c r="Q67" s="166"/>
      <c r="R67" s="166"/>
      <c r="S67" s="166"/>
      <c r="T67" s="166"/>
      <c r="U67" s="166"/>
      <c r="V67" s="165"/>
      <c r="W67" s="166"/>
      <c r="X67" s="166"/>
      <c r="Y67" s="94"/>
    </row>
    <row r="68" spans="1:25" x14ac:dyDescent="0.2">
      <c r="A68" s="169"/>
      <c r="B68" s="172"/>
      <c r="C68" s="172"/>
      <c r="D68" s="94"/>
      <c r="E68" s="94"/>
      <c r="F68" s="241"/>
      <c r="G68" s="241"/>
      <c r="H68" s="94"/>
      <c r="I68" s="94"/>
      <c r="J68" s="241"/>
      <c r="K68" s="241"/>
      <c r="L68" s="94"/>
      <c r="M68" s="94"/>
      <c r="N68" s="241"/>
      <c r="O68" s="241"/>
      <c r="P68" s="94"/>
      <c r="Q68" s="94"/>
      <c r="R68" s="241"/>
      <c r="S68" s="241"/>
      <c r="T68" s="94"/>
      <c r="U68" s="94"/>
      <c r="V68" s="169"/>
      <c r="W68" s="94"/>
      <c r="X68" s="94"/>
      <c r="Y68" s="94"/>
    </row>
    <row r="69" spans="1:25" x14ac:dyDescent="0.2">
      <c r="A69" s="166"/>
      <c r="B69" s="172"/>
      <c r="C69" s="172"/>
      <c r="D69" s="94"/>
      <c r="E69" s="94"/>
      <c r="F69" s="241"/>
      <c r="G69" s="241"/>
      <c r="H69" s="94"/>
      <c r="I69" s="94"/>
      <c r="J69" s="241"/>
      <c r="K69" s="241"/>
      <c r="L69" s="94"/>
      <c r="M69" s="94"/>
      <c r="N69" s="241"/>
      <c r="O69" s="241"/>
      <c r="P69" s="94"/>
      <c r="Q69" s="94"/>
      <c r="R69" s="241"/>
      <c r="S69" s="241"/>
      <c r="T69" s="94"/>
      <c r="U69" s="94"/>
      <c r="V69" s="166"/>
      <c r="W69" s="94"/>
      <c r="X69" s="94"/>
      <c r="Y69" s="94"/>
    </row>
    <row r="70" spans="1:25" x14ac:dyDescent="0.2">
      <c r="A70" s="166"/>
      <c r="B70" s="172"/>
      <c r="C70" s="172"/>
      <c r="D70" s="94"/>
      <c r="E70" s="94"/>
      <c r="F70" s="241"/>
      <c r="G70" s="241"/>
      <c r="H70" s="94"/>
      <c r="I70" s="94"/>
      <c r="J70" s="241"/>
      <c r="K70" s="241"/>
      <c r="L70" s="94"/>
      <c r="M70" s="94"/>
      <c r="N70" s="241"/>
      <c r="O70" s="241"/>
      <c r="P70" s="94"/>
      <c r="Q70" s="94"/>
      <c r="R70" s="241"/>
      <c r="S70" s="241"/>
      <c r="T70" s="94"/>
      <c r="U70" s="94"/>
      <c r="V70" s="166"/>
      <c r="W70" s="94"/>
      <c r="X70" s="94"/>
      <c r="Y70" s="94"/>
    </row>
    <row r="71" spans="1:25" x14ac:dyDescent="0.2">
      <c r="A71" s="166"/>
      <c r="B71" s="172"/>
      <c r="C71" s="172"/>
      <c r="D71" s="94"/>
      <c r="E71" s="94"/>
      <c r="F71" s="241"/>
      <c r="G71" s="241"/>
      <c r="H71" s="94"/>
      <c r="I71" s="94"/>
      <c r="J71" s="241"/>
      <c r="K71" s="241"/>
      <c r="L71" s="94"/>
      <c r="M71" s="94"/>
      <c r="N71" s="241"/>
      <c r="O71" s="241"/>
      <c r="P71" s="94"/>
      <c r="Q71" s="94"/>
      <c r="R71" s="241"/>
      <c r="S71" s="241"/>
      <c r="T71" s="94"/>
      <c r="U71" s="94"/>
      <c r="V71" s="166"/>
      <c r="W71" s="94"/>
      <c r="X71" s="94"/>
      <c r="Y71" s="94"/>
    </row>
    <row r="72" spans="1:25" x14ac:dyDescent="0.2">
      <c r="A72" s="166"/>
      <c r="B72" s="172"/>
      <c r="C72" s="172"/>
      <c r="D72" s="94"/>
      <c r="E72" s="94"/>
      <c r="F72" s="241"/>
      <c r="G72" s="241"/>
      <c r="H72" s="94"/>
      <c r="I72" s="94"/>
      <c r="J72" s="241"/>
      <c r="K72" s="241"/>
      <c r="L72" s="94"/>
      <c r="M72" s="94"/>
      <c r="N72" s="241"/>
      <c r="O72" s="241"/>
      <c r="P72" s="94"/>
      <c r="Q72" s="94"/>
      <c r="R72" s="241"/>
      <c r="S72" s="241"/>
      <c r="T72" s="94"/>
      <c r="U72" s="94"/>
      <c r="V72" s="166"/>
      <c r="W72" s="94"/>
      <c r="X72" s="94"/>
      <c r="Y72" s="94"/>
    </row>
    <row r="73" spans="1:25" x14ac:dyDescent="0.2">
      <c r="A73" s="166"/>
      <c r="B73" s="172"/>
      <c r="C73" s="172"/>
      <c r="D73" s="94"/>
      <c r="E73" s="94"/>
      <c r="F73" s="241"/>
      <c r="G73" s="241"/>
      <c r="H73" s="94"/>
      <c r="I73" s="94"/>
      <c r="J73" s="241"/>
      <c r="K73" s="241"/>
      <c r="L73" s="94"/>
      <c r="M73" s="94"/>
      <c r="N73" s="241"/>
      <c r="O73" s="241"/>
      <c r="P73" s="94"/>
      <c r="Q73" s="94"/>
      <c r="R73" s="241"/>
      <c r="S73" s="241"/>
      <c r="T73" s="94"/>
      <c r="U73" s="94"/>
      <c r="V73" s="166"/>
      <c r="W73" s="94"/>
      <c r="X73" s="94"/>
      <c r="Y73" s="94"/>
    </row>
    <row r="74" spans="1:25" x14ac:dyDescent="0.2">
      <c r="A74" s="166"/>
      <c r="B74" s="172"/>
      <c r="C74" s="172"/>
      <c r="D74" s="94"/>
      <c r="E74" s="94"/>
      <c r="F74" s="241"/>
      <c r="G74" s="241"/>
      <c r="H74" s="94"/>
      <c r="I74" s="94"/>
      <c r="J74" s="241"/>
      <c r="K74" s="241"/>
      <c r="L74" s="94"/>
      <c r="M74" s="94"/>
      <c r="N74" s="241"/>
      <c r="O74" s="241"/>
      <c r="P74" s="94"/>
      <c r="Q74" s="94"/>
      <c r="R74" s="241"/>
      <c r="S74" s="241"/>
      <c r="T74" s="94"/>
      <c r="U74" s="94"/>
      <c r="V74" s="166"/>
      <c r="W74" s="94"/>
      <c r="X74" s="94"/>
      <c r="Y74" s="94"/>
    </row>
    <row r="75" spans="1:25" x14ac:dyDescent="0.2">
      <c r="A75" s="166"/>
      <c r="B75" s="172"/>
      <c r="C75" s="172"/>
      <c r="D75" s="94"/>
      <c r="E75" s="94"/>
      <c r="F75" s="241"/>
      <c r="G75" s="241"/>
      <c r="H75" s="94"/>
      <c r="I75" s="94"/>
      <c r="J75" s="241"/>
      <c r="K75" s="241"/>
      <c r="L75" s="94"/>
      <c r="M75" s="94"/>
      <c r="N75" s="241"/>
      <c r="O75" s="241"/>
      <c r="P75" s="94"/>
      <c r="Q75" s="94"/>
      <c r="R75" s="241"/>
      <c r="S75" s="241"/>
      <c r="T75" s="94"/>
      <c r="U75" s="94"/>
      <c r="V75" s="166"/>
      <c r="W75" s="94"/>
      <c r="X75" s="94"/>
      <c r="Y75" s="94"/>
    </row>
    <row r="76" spans="1:25" x14ac:dyDescent="0.2">
      <c r="A76" s="166"/>
      <c r="B76" s="172"/>
      <c r="C76" s="172"/>
      <c r="D76" s="94"/>
      <c r="E76" s="94"/>
      <c r="F76" s="241"/>
      <c r="G76" s="241"/>
      <c r="H76" s="94"/>
      <c r="I76" s="94"/>
      <c r="J76" s="241"/>
      <c r="K76" s="241"/>
      <c r="L76" s="94"/>
      <c r="M76" s="94"/>
      <c r="N76" s="241"/>
      <c r="O76" s="241"/>
      <c r="P76" s="94"/>
      <c r="Q76" s="94"/>
      <c r="R76" s="241"/>
      <c r="S76" s="241"/>
      <c r="T76" s="94"/>
      <c r="U76" s="94"/>
      <c r="V76" s="166"/>
      <c r="W76" s="94"/>
      <c r="X76" s="94"/>
      <c r="Y76" s="94"/>
    </row>
    <row r="77" spans="1:25" x14ac:dyDescent="0.2">
      <c r="A77" s="169"/>
      <c r="B77" s="172"/>
      <c r="C77" s="172"/>
      <c r="D77" s="94"/>
      <c r="E77" s="94"/>
      <c r="F77" s="241"/>
      <c r="G77" s="241"/>
      <c r="H77" s="94"/>
      <c r="I77" s="94"/>
      <c r="J77" s="241"/>
      <c r="K77" s="241"/>
      <c r="L77" s="94"/>
      <c r="M77" s="94"/>
      <c r="N77" s="241"/>
      <c r="O77" s="241"/>
      <c r="P77" s="94"/>
      <c r="Q77" s="94"/>
      <c r="R77" s="241"/>
      <c r="S77" s="241"/>
      <c r="T77" s="94"/>
      <c r="U77" s="94"/>
      <c r="V77" s="169"/>
      <c r="W77" s="94"/>
      <c r="X77" s="94"/>
      <c r="Y77" s="94"/>
    </row>
    <row r="78" spans="1:25" x14ac:dyDescent="0.2">
      <c r="A78" s="166"/>
      <c r="B78" s="172"/>
      <c r="C78" s="172"/>
      <c r="D78" s="94"/>
      <c r="E78" s="94"/>
      <c r="F78" s="241"/>
      <c r="G78" s="241"/>
      <c r="H78" s="94"/>
      <c r="I78" s="94"/>
      <c r="J78" s="241"/>
      <c r="K78" s="241"/>
      <c r="L78" s="94"/>
      <c r="M78" s="94"/>
      <c r="N78" s="241"/>
      <c r="O78" s="241"/>
      <c r="P78" s="94"/>
      <c r="Q78" s="94"/>
      <c r="R78" s="241"/>
      <c r="S78" s="241"/>
      <c r="T78" s="94"/>
      <c r="U78" s="94"/>
      <c r="V78" s="166"/>
      <c r="W78" s="94"/>
      <c r="X78" s="94"/>
      <c r="Y78" s="94"/>
    </row>
    <row r="79" spans="1:25" x14ac:dyDescent="0.2">
      <c r="A79" s="166"/>
      <c r="B79" s="172"/>
      <c r="C79" s="172"/>
      <c r="D79" s="94"/>
      <c r="E79" s="94"/>
      <c r="F79" s="241"/>
      <c r="G79" s="241"/>
      <c r="H79" s="94"/>
      <c r="I79" s="94"/>
      <c r="J79" s="241"/>
      <c r="K79" s="241"/>
      <c r="L79" s="94"/>
      <c r="M79" s="94"/>
      <c r="N79" s="241"/>
      <c r="O79" s="241"/>
      <c r="P79" s="94"/>
      <c r="Q79" s="94"/>
      <c r="R79" s="241"/>
      <c r="S79" s="241"/>
      <c r="T79" s="94"/>
      <c r="U79" s="94"/>
      <c r="V79" s="166"/>
      <c r="W79" s="94"/>
      <c r="X79" s="94"/>
      <c r="Y79" s="94"/>
    </row>
    <row r="80" spans="1:25" x14ac:dyDescent="0.2">
      <c r="A80" s="166"/>
      <c r="B80" s="172"/>
      <c r="C80" s="172"/>
      <c r="D80" s="94"/>
      <c r="E80" s="94"/>
      <c r="F80" s="241"/>
      <c r="G80" s="241"/>
      <c r="H80" s="94"/>
      <c r="I80" s="94"/>
      <c r="J80" s="241"/>
      <c r="K80" s="241"/>
      <c r="L80" s="94"/>
      <c r="M80" s="94"/>
      <c r="N80" s="241"/>
      <c r="O80" s="241"/>
      <c r="P80" s="94"/>
      <c r="Q80" s="94"/>
      <c r="R80" s="241"/>
      <c r="S80" s="241"/>
      <c r="T80" s="94"/>
      <c r="U80" s="94"/>
      <c r="V80" s="166"/>
      <c r="W80" s="94"/>
      <c r="X80" s="94"/>
      <c r="Y80" s="94"/>
    </row>
    <row r="81" spans="1:25" x14ac:dyDescent="0.2">
      <c r="A81" s="166"/>
      <c r="B81" s="172"/>
      <c r="C81" s="172"/>
      <c r="D81" s="94"/>
      <c r="E81" s="94"/>
      <c r="F81" s="241"/>
      <c r="G81" s="241"/>
      <c r="H81" s="94"/>
      <c r="I81" s="94"/>
      <c r="J81" s="241"/>
      <c r="K81" s="241"/>
      <c r="L81" s="94"/>
      <c r="M81" s="94"/>
      <c r="N81" s="241"/>
      <c r="O81" s="241"/>
      <c r="P81" s="94"/>
      <c r="Q81" s="94"/>
      <c r="R81" s="241"/>
      <c r="S81" s="241"/>
      <c r="T81" s="94"/>
      <c r="U81" s="94"/>
      <c r="V81" s="166"/>
      <c r="W81" s="94"/>
      <c r="X81" s="94"/>
      <c r="Y81" s="94"/>
    </row>
    <row r="82" spans="1:25" x14ac:dyDescent="0.2">
      <c r="A82" s="166"/>
      <c r="B82" s="172"/>
      <c r="C82" s="172"/>
      <c r="D82" s="94"/>
      <c r="E82" s="94"/>
      <c r="F82" s="241"/>
      <c r="G82" s="241"/>
      <c r="H82" s="94"/>
      <c r="I82" s="94"/>
      <c r="J82" s="241"/>
      <c r="K82" s="241"/>
      <c r="L82" s="94"/>
      <c r="M82" s="94"/>
      <c r="N82" s="241"/>
      <c r="O82" s="241"/>
      <c r="P82" s="94"/>
      <c r="Q82" s="94"/>
      <c r="R82" s="241"/>
      <c r="S82" s="241"/>
      <c r="T82" s="94"/>
      <c r="U82" s="94"/>
      <c r="V82" s="166"/>
      <c r="W82" s="94"/>
      <c r="X82" s="94"/>
      <c r="Y82" s="94"/>
    </row>
    <row r="83" spans="1:25" x14ac:dyDescent="0.2">
      <c r="A83" s="166"/>
      <c r="B83" s="172"/>
      <c r="C83" s="172"/>
      <c r="D83" s="94"/>
      <c r="E83" s="94"/>
      <c r="F83" s="241"/>
      <c r="G83" s="241"/>
      <c r="H83" s="94"/>
      <c r="I83" s="94"/>
      <c r="J83" s="241"/>
      <c r="K83" s="241"/>
      <c r="L83" s="94"/>
      <c r="M83" s="94"/>
      <c r="N83" s="241"/>
      <c r="O83" s="241"/>
      <c r="P83" s="94"/>
      <c r="Q83" s="94"/>
      <c r="R83" s="241"/>
      <c r="S83" s="241"/>
      <c r="T83" s="94"/>
      <c r="U83" s="94"/>
      <c r="V83" s="166"/>
      <c r="W83" s="94"/>
      <c r="X83" s="94"/>
      <c r="Y83" s="94"/>
    </row>
    <row r="84" spans="1:25" x14ac:dyDescent="0.2">
      <c r="A84" s="166"/>
      <c r="B84" s="172"/>
      <c r="C84" s="172"/>
      <c r="D84" s="94"/>
      <c r="E84" s="94"/>
      <c r="F84" s="241"/>
      <c r="G84" s="241"/>
      <c r="H84" s="94"/>
      <c r="I84" s="94"/>
      <c r="J84" s="241"/>
      <c r="K84" s="241"/>
      <c r="L84" s="94"/>
      <c r="M84" s="94"/>
      <c r="N84" s="241"/>
      <c r="O84" s="241"/>
      <c r="P84" s="94"/>
      <c r="Q84" s="94"/>
      <c r="R84" s="241"/>
      <c r="S84" s="241"/>
      <c r="T84" s="94"/>
      <c r="U84" s="94"/>
      <c r="V84" s="166"/>
      <c r="W84" s="94"/>
      <c r="X84" s="94"/>
      <c r="Y84" s="94"/>
    </row>
    <row r="85" spans="1:25" x14ac:dyDescent="0.2">
      <c r="A85" s="166"/>
      <c r="B85" s="172"/>
      <c r="C85" s="172"/>
      <c r="D85" s="94"/>
      <c r="E85" s="94"/>
      <c r="F85" s="241"/>
      <c r="G85" s="241"/>
      <c r="H85" s="94"/>
      <c r="I85" s="94"/>
      <c r="J85" s="241"/>
      <c r="K85" s="241"/>
      <c r="L85" s="94"/>
      <c r="M85" s="94"/>
      <c r="N85" s="241"/>
      <c r="O85" s="241"/>
      <c r="P85" s="94"/>
      <c r="Q85" s="94"/>
      <c r="R85" s="241"/>
      <c r="S85" s="241"/>
      <c r="T85" s="94"/>
      <c r="U85" s="94"/>
      <c r="V85" s="166"/>
      <c r="W85" s="94"/>
      <c r="X85" s="94"/>
      <c r="Y85" s="94"/>
    </row>
    <row r="86" spans="1:25" x14ac:dyDescent="0.2">
      <c r="A86" s="166"/>
      <c r="B86" s="172"/>
      <c r="C86" s="172"/>
      <c r="D86" s="94"/>
      <c r="E86" s="94"/>
      <c r="F86" s="241"/>
      <c r="G86" s="241"/>
      <c r="H86" s="94"/>
      <c r="I86" s="94"/>
      <c r="J86" s="241"/>
      <c r="K86" s="241"/>
      <c r="L86" s="94"/>
      <c r="M86" s="94"/>
      <c r="N86" s="241"/>
      <c r="O86" s="241"/>
      <c r="P86" s="94"/>
      <c r="Q86" s="94"/>
      <c r="R86" s="241"/>
      <c r="S86" s="241"/>
      <c r="T86" s="94"/>
      <c r="U86" s="94"/>
      <c r="V86" s="166"/>
      <c r="W86" s="94"/>
      <c r="X86" s="94"/>
      <c r="Y86" s="94"/>
    </row>
    <row r="87" spans="1:25" x14ac:dyDescent="0.2">
      <c r="A87" s="166"/>
      <c r="B87" s="172"/>
      <c r="C87" s="172"/>
      <c r="D87" s="242"/>
      <c r="E87" s="242"/>
      <c r="F87" s="241"/>
      <c r="G87" s="241"/>
      <c r="H87" s="242"/>
      <c r="I87" s="242"/>
      <c r="J87" s="241"/>
      <c r="K87" s="241"/>
      <c r="L87" s="242"/>
      <c r="M87" s="242"/>
      <c r="N87" s="241"/>
      <c r="O87" s="241"/>
      <c r="P87" s="242"/>
      <c r="Q87" s="242"/>
      <c r="R87" s="241"/>
      <c r="S87" s="241"/>
      <c r="T87" s="242"/>
      <c r="U87" s="242"/>
      <c r="V87" s="166"/>
      <c r="W87" s="94"/>
      <c r="X87" s="94"/>
      <c r="Y87" s="94"/>
    </row>
    <row r="88" spans="1:25" x14ac:dyDescent="0.2">
      <c r="A88" s="166"/>
      <c r="B88" s="172"/>
      <c r="C88" s="172"/>
      <c r="D88" s="154"/>
      <c r="E88" s="154"/>
      <c r="F88" s="241"/>
      <c r="G88" s="241"/>
      <c r="H88" s="154"/>
      <c r="I88" s="154"/>
      <c r="J88" s="241"/>
      <c r="K88" s="241"/>
      <c r="L88" s="154"/>
      <c r="M88" s="154"/>
      <c r="N88" s="241"/>
      <c r="O88" s="241"/>
      <c r="P88" s="154"/>
      <c r="Q88" s="154"/>
      <c r="R88" s="241"/>
      <c r="S88" s="241"/>
      <c r="T88" s="154"/>
      <c r="U88" s="154"/>
      <c r="V88" s="166"/>
      <c r="W88" s="94"/>
      <c r="X88" s="94"/>
      <c r="Y88" s="94"/>
    </row>
    <row r="89" spans="1:25" x14ac:dyDescent="0.2">
      <c r="A89" s="166"/>
      <c r="B89" s="172"/>
      <c r="C89" s="172"/>
      <c r="D89" s="94"/>
      <c r="E89" s="94"/>
      <c r="F89" s="241"/>
      <c r="G89" s="241"/>
      <c r="H89" s="94"/>
      <c r="I89" s="94"/>
      <c r="J89" s="241"/>
      <c r="K89" s="241"/>
      <c r="L89" s="94"/>
      <c r="M89" s="94"/>
      <c r="N89" s="241"/>
      <c r="O89" s="241"/>
      <c r="P89" s="94"/>
      <c r="Q89" s="94"/>
      <c r="R89" s="241"/>
      <c r="S89" s="241"/>
      <c r="T89" s="94"/>
      <c r="U89" s="94"/>
      <c r="V89" s="166"/>
      <c r="W89" s="94"/>
      <c r="X89" s="94"/>
      <c r="Y89" s="94"/>
    </row>
    <row r="90" spans="1:25" x14ac:dyDescent="0.2">
      <c r="A90" s="166"/>
      <c r="B90" s="172"/>
      <c r="C90" s="172"/>
      <c r="D90" s="94"/>
      <c r="E90" s="94"/>
      <c r="F90" s="241"/>
      <c r="G90" s="241"/>
      <c r="H90" s="94"/>
      <c r="I90" s="94"/>
      <c r="J90" s="241"/>
      <c r="K90" s="241"/>
      <c r="L90" s="94"/>
      <c r="M90" s="94"/>
      <c r="N90" s="241"/>
      <c r="O90" s="241"/>
      <c r="P90" s="94"/>
      <c r="Q90" s="94"/>
      <c r="R90" s="241"/>
      <c r="S90" s="241"/>
      <c r="T90" s="94"/>
      <c r="U90" s="94"/>
      <c r="V90" s="166"/>
      <c r="W90" s="94"/>
      <c r="X90" s="94"/>
      <c r="Y90" s="94"/>
    </row>
    <row r="91" spans="1:25" x14ac:dyDescent="0.2">
      <c r="A91" s="166"/>
      <c r="B91" s="172"/>
      <c r="C91" s="172"/>
      <c r="D91" s="94"/>
      <c r="E91" s="94"/>
      <c r="F91" s="241"/>
      <c r="G91" s="241"/>
      <c r="H91" s="94"/>
      <c r="I91" s="94"/>
      <c r="J91" s="241"/>
      <c r="K91" s="241"/>
      <c r="L91" s="94"/>
      <c r="M91" s="94"/>
      <c r="N91" s="241"/>
      <c r="O91" s="241"/>
      <c r="P91" s="94"/>
      <c r="Q91" s="94"/>
      <c r="R91" s="241"/>
      <c r="S91" s="241"/>
      <c r="T91" s="94"/>
      <c r="U91" s="94"/>
      <c r="V91" s="166"/>
      <c r="W91" s="94"/>
      <c r="X91" s="94"/>
      <c r="Y91" s="94"/>
    </row>
    <row r="92" spans="1:25" x14ac:dyDescent="0.2">
      <c r="A92" s="166"/>
      <c r="B92" s="172"/>
      <c r="C92" s="172"/>
      <c r="D92" s="94"/>
      <c r="E92" s="94"/>
      <c r="F92" s="241"/>
      <c r="G92" s="241"/>
      <c r="H92" s="94"/>
      <c r="I92" s="94"/>
      <c r="J92" s="241"/>
      <c r="K92" s="241"/>
      <c r="L92" s="94"/>
      <c r="M92" s="94"/>
      <c r="N92" s="241"/>
      <c r="O92" s="241"/>
      <c r="P92" s="94"/>
      <c r="Q92" s="94"/>
      <c r="R92" s="241"/>
      <c r="S92" s="241"/>
      <c r="T92" s="94"/>
      <c r="U92" s="94"/>
      <c r="V92" s="166"/>
      <c r="W92" s="94"/>
      <c r="X92" s="94"/>
      <c r="Y92" s="94"/>
    </row>
    <row r="93" spans="1:25" x14ac:dyDescent="0.2">
      <c r="A93" s="94"/>
      <c r="B93" s="94"/>
      <c r="C93" s="94"/>
      <c r="D93" s="245"/>
      <c r="E93" s="94"/>
      <c r="F93" s="94"/>
      <c r="G93" s="94"/>
      <c r="H93" s="245"/>
      <c r="I93" s="94"/>
      <c r="J93" s="94"/>
      <c r="K93" s="94"/>
      <c r="L93" s="245"/>
      <c r="M93" s="94"/>
      <c r="N93" s="94"/>
      <c r="O93" s="193"/>
      <c r="P93" s="245"/>
      <c r="Q93" s="94"/>
      <c r="R93" s="94"/>
      <c r="S93" s="94"/>
      <c r="T93" s="245"/>
      <c r="U93" s="94"/>
      <c r="V93" s="94"/>
      <c r="W93" s="94"/>
      <c r="X93" s="94"/>
      <c r="Y93" s="94"/>
    </row>
    <row r="94" spans="1:25" x14ac:dyDescent="0.2">
      <c r="A94" s="94"/>
      <c r="B94" s="94"/>
      <c r="C94" s="88"/>
      <c r="D94" s="245"/>
      <c r="E94" s="154"/>
      <c r="F94" s="94"/>
      <c r="G94" s="88"/>
      <c r="H94" s="245"/>
      <c r="I94" s="154"/>
      <c r="J94" s="94"/>
      <c r="K94" s="88"/>
      <c r="L94" s="245"/>
      <c r="M94" s="154"/>
      <c r="N94" s="94"/>
      <c r="O94" s="194"/>
      <c r="P94" s="245"/>
      <c r="Q94" s="154"/>
      <c r="R94" s="94"/>
      <c r="S94" s="88"/>
      <c r="T94" s="245"/>
      <c r="U94" s="154"/>
      <c r="V94" s="94"/>
      <c r="W94" s="94"/>
      <c r="X94" s="94"/>
      <c r="Y94" s="94"/>
    </row>
    <row r="95" spans="1:25" x14ac:dyDescent="0.2">
      <c r="A95" s="166"/>
      <c r="B95" s="94"/>
      <c r="C95" s="166"/>
      <c r="D95" s="166"/>
      <c r="E95" s="166"/>
      <c r="F95" s="94"/>
      <c r="G95" s="166"/>
      <c r="H95" s="166"/>
      <c r="I95" s="166"/>
      <c r="J95" s="94"/>
      <c r="K95" s="166"/>
      <c r="L95" s="166"/>
      <c r="M95" s="166"/>
      <c r="N95" s="94"/>
      <c r="O95" s="167"/>
      <c r="P95" s="166"/>
      <c r="Q95" s="166"/>
      <c r="R95" s="94"/>
      <c r="S95" s="166"/>
      <c r="T95" s="166"/>
      <c r="U95" s="166"/>
      <c r="V95" s="166"/>
      <c r="W95" s="166"/>
      <c r="X95" s="166"/>
      <c r="Y95" s="94"/>
    </row>
    <row r="96" spans="1:25" x14ac:dyDescent="0.2">
      <c r="B96" s="94"/>
    </row>
  </sheetData>
  <mergeCells count="4">
    <mergeCell ref="W8:X8"/>
    <mergeCell ref="W9:X9"/>
    <mergeCell ref="A6:A14"/>
    <mergeCell ref="V6:V14"/>
  </mergeCells>
  <phoneticPr fontId="14" type="noConversion"/>
  <pageMargins left="0.39370078740157483" right="0.19685039370078741" top="0.19685039370078741" bottom="0.19685039370078741" header="0" footer="0"/>
  <pageSetup paperSize="9" scale="7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96"/>
  <sheetViews>
    <sheetView zoomScale="85" zoomScaleNormal="85" workbookViewId="0">
      <selection activeCell="S3" sqref="S3"/>
    </sheetView>
  </sheetViews>
  <sheetFormatPr defaultRowHeight="12.75" x14ac:dyDescent="0.2"/>
  <cols>
    <col min="1" max="1" width="5.7109375" style="20" customWidth="1"/>
    <col min="2" max="3" width="9.85546875" style="20" customWidth="1"/>
    <col min="4" max="5" width="5.85546875" style="20" customWidth="1"/>
    <col min="6" max="7" width="9.85546875" style="20" customWidth="1"/>
    <col min="8" max="9" width="5.85546875" style="20" customWidth="1"/>
    <col min="10" max="11" width="9.85546875" style="20" customWidth="1"/>
    <col min="12" max="13" width="5.85546875" style="20" customWidth="1"/>
    <col min="14" max="15" width="9.85546875" style="20" customWidth="1"/>
    <col min="16" max="17" width="5.85546875" style="20" customWidth="1"/>
    <col min="18" max="18" width="9.85546875" style="20" customWidth="1"/>
    <col min="19" max="21" width="5.85546875" style="20" customWidth="1"/>
    <col min="22" max="22" width="5.7109375" style="20" customWidth="1"/>
    <col min="23" max="24" width="9.85546875" style="20" customWidth="1"/>
    <col min="25" max="25" width="10" style="20" customWidth="1"/>
    <col min="26" max="26" width="5.7109375" style="20" customWidth="1"/>
    <col min="27" max="27" width="8.5703125" style="20" customWidth="1"/>
    <col min="28" max="28" width="7.7109375" style="20" customWidth="1"/>
    <col min="29" max="29" width="7.28515625" style="20" customWidth="1"/>
    <col min="30" max="30" width="6.5703125" style="20" customWidth="1"/>
    <col min="31" max="31" width="8.5703125" style="20" customWidth="1"/>
    <col min="32" max="32" width="8" style="20" customWidth="1"/>
    <col min="33" max="34" width="6.140625" style="20" customWidth="1"/>
    <col min="35" max="35" width="8.140625" style="20" customWidth="1"/>
    <col min="36" max="36" width="7.7109375" style="20" customWidth="1"/>
    <col min="37" max="38" width="7.140625" style="20" customWidth="1"/>
    <col min="39" max="39" width="7.7109375" style="20" customWidth="1"/>
    <col min="40" max="42" width="7.140625" style="20" customWidth="1"/>
    <col min="43" max="43" width="8.28515625" style="20" customWidth="1"/>
    <col min="44" max="44" width="7.7109375" style="20" customWidth="1"/>
    <col min="45" max="46" width="7.140625" style="20" customWidth="1"/>
    <col min="47" max="47" width="8.140625" style="20" customWidth="1"/>
    <col min="48" max="48" width="12.85546875" style="20" customWidth="1"/>
    <col min="49" max="49" width="12" style="20" customWidth="1"/>
    <col min="50" max="50" width="9.140625" style="20"/>
    <col min="51" max="51" width="11.28515625" style="20" customWidth="1"/>
    <col min="52" max="52" width="12.140625" style="20" customWidth="1"/>
    <col min="53" max="16384" width="9.140625" style="20"/>
  </cols>
  <sheetData>
    <row r="1" spans="1:24" s="66" customFormat="1" x14ac:dyDescent="0.2">
      <c r="A1" s="183"/>
      <c r="B1" s="183">
        <v>73</v>
      </c>
      <c r="C1" s="183">
        <v>74</v>
      </c>
      <c r="D1" s="183"/>
      <c r="E1" s="183"/>
      <c r="F1" s="183">
        <v>15</v>
      </c>
      <c r="G1" s="183">
        <v>16</v>
      </c>
      <c r="H1" s="183"/>
      <c r="I1" s="183"/>
      <c r="J1" s="183">
        <v>17</v>
      </c>
      <c r="K1" s="183">
        <v>18</v>
      </c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ht="18.75" x14ac:dyDescent="0.3">
      <c r="A2" s="184" t="s">
        <v>20</v>
      </c>
      <c r="B2" s="184"/>
      <c r="C2" s="184"/>
      <c r="D2" s="184"/>
      <c r="E2" s="184"/>
      <c r="F2" s="153"/>
      <c r="G2" s="79" t="str">
        <f>CONCATENATE(TEXT(Данные!$B$1,"ДД ММММ ГГГГ"), "   г.")</f>
        <v>15 Декабрь 2021   г.</v>
      </c>
      <c r="H2" s="153"/>
      <c r="I2" s="185"/>
      <c r="J2" s="144"/>
      <c r="K2" s="186" t="s">
        <v>25</v>
      </c>
      <c r="L2" s="187"/>
      <c r="M2" s="188"/>
      <c r="N2" s="188"/>
      <c r="O2" s="144"/>
      <c r="P2" s="144"/>
      <c r="Q2" s="144"/>
      <c r="R2" s="184" t="s">
        <v>22</v>
      </c>
      <c r="S2" s="189" t="s">
        <v>170</v>
      </c>
      <c r="T2" s="153"/>
      <c r="U2" s="153"/>
      <c r="V2" s="153"/>
      <c r="W2" s="153"/>
      <c r="X2" s="153"/>
    </row>
    <row r="3" spans="1:24" x14ac:dyDescent="0.2">
      <c r="A3" s="144"/>
      <c r="B3" s="144"/>
      <c r="C3" s="144"/>
      <c r="D3" s="144"/>
      <c r="E3" s="144"/>
      <c r="F3" s="190" t="s">
        <v>21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90" t="s">
        <v>23</v>
      </c>
      <c r="V3" s="144"/>
      <c r="W3" s="144"/>
      <c r="X3" s="144"/>
    </row>
    <row r="4" spans="1:24" ht="19.5" x14ac:dyDescent="0.35">
      <c r="A4" s="144" t="s">
        <v>16</v>
      </c>
      <c r="B4" s="153"/>
      <c r="C4" s="191" t="s">
        <v>43</v>
      </c>
      <c r="D4" s="153"/>
      <c r="E4" s="153"/>
      <c r="F4" s="153"/>
      <c r="G4" s="153"/>
      <c r="H4" s="153"/>
      <c r="I4" s="153"/>
      <c r="J4" s="144"/>
      <c r="K4" s="184" t="s">
        <v>24</v>
      </c>
      <c r="L4" s="144"/>
      <c r="M4" s="144"/>
      <c r="N4" s="153"/>
      <c r="O4" s="192">
        <v>10</v>
      </c>
      <c r="P4" s="153"/>
      <c r="Q4" s="184" t="s">
        <v>26</v>
      </c>
      <c r="R4" s="144"/>
      <c r="S4" s="144"/>
      <c r="T4" s="144"/>
      <c r="U4" s="144"/>
      <c r="V4" s="144"/>
      <c r="W4" s="144"/>
      <c r="X4" s="144"/>
    </row>
    <row r="5" spans="1:24" ht="13.5" thickBot="1" x14ac:dyDescent="0.25">
      <c r="A5" s="144"/>
      <c r="B5" s="190" t="s">
        <v>19</v>
      </c>
      <c r="C5" s="144"/>
      <c r="D5" s="144"/>
      <c r="E5" s="144"/>
      <c r="F5" s="144"/>
      <c r="G5" s="144"/>
      <c r="H5" s="144"/>
      <c r="I5" s="144"/>
      <c r="J5" s="144"/>
      <c r="K5" s="184"/>
      <c r="L5" s="184"/>
      <c r="M5" s="144"/>
      <c r="N5" s="193"/>
      <c r="O5" s="194"/>
      <c r="P5" s="193"/>
      <c r="Q5" s="144"/>
      <c r="R5" s="144"/>
      <c r="S5" s="144"/>
      <c r="T5" s="144"/>
      <c r="U5" s="144"/>
      <c r="V5" s="144"/>
      <c r="W5" s="144"/>
      <c r="X5" s="144"/>
    </row>
    <row r="6" spans="1:24" x14ac:dyDescent="0.2">
      <c r="A6" s="373" t="s">
        <v>88</v>
      </c>
      <c r="B6" s="195" t="s">
        <v>17</v>
      </c>
      <c r="C6" s="196"/>
      <c r="D6" s="197">
        <v>6</v>
      </c>
      <c r="E6" s="198"/>
      <c r="F6" s="195" t="s">
        <v>17</v>
      </c>
      <c r="G6" s="196"/>
      <c r="H6" s="197">
        <v>5</v>
      </c>
      <c r="I6" s="198"/>
      <c r="J6" s="195" t="s">
        <v>17</v>
      </c>
      <c r="K6" s="196"/>
      <c r="L6" s="197">
        <v>5</v>
      </c>
      <c r="M6" s="198"/>
      <c r="N6" s="195" t="s">
        <v>17</v>
      </c>
      <c r="O6" s="196"/>
      <c r="P6" s="197"/>
      <c r="Q6" s="198"/>
      <c r="R6" s="195" t="s">
        <v>17</v>
      </c>
      <c r="S6" s="196"/>
      <c r="T6" s="197" t="s">
        <v>2</v>
      </c>
      <c r="U6" s="198"/>
      <c r="V6" s="373" t="s">
        <v>88</v>
      </c>
      <c r="W6" s="96" t="s">
        <v>2</v>
      </c>
      <c r="X6" s="99"/>
    </row>
    <row r="7" spans="1:24" x14ac:dyDescent="0.2">
      <c r="A7" s="374"/>
      <c r="B7" s="200" t="s">
        <v>18</v>
      </c>
      <c r="C7" s="193"/>
      <c r="D7" s="193"/>
      <c r="E7" s="201"/>
      <c r="F7" s="200" t="s">
        <v>18</v>
      </c>
      <c r="G7" s="193"/>
      <c r="H7" s="193"/>
      <c r="I7" s="201"/>
      <c r="J7" s="200" t="s">
        <v>18</v>
      </c>
      <c r="K7" s="193"/>
      <c r="L7" s="193"/>
      <c r="M7" s="201"/>
      <c r="N7" s="200" t="s">
        <v>18</v>
      </c>
      <c r="O7" s="193"/>
      <c r="P7" s="193"/>
      <c r="Q7" s="201"/>
      <c r="R7" s="200" t="s">
        <v>18</v>
      </c>
      <c r="S7" s="193"/>
      <c r="T7" s="193"/>
      <c r="U7" s="201"/>
      <c r="V7" s="374"/>
      <c r="W7" s="94"/>
      <c r="X7" s="101"/>
    </row>
    <row r="8" spans="1:24" x14ac:dyDescent="0.2">
      <c r="A8" s="374"/>
      <c r="B8" s="202"/>
      <c r="C8" s="153"/>
      <c r="D8" s="153"/>
      <c r="E8" s="203"/>
      <c r="F8" s="202"/>
      <c r="G8" s="153"/>
      <c r="H8" s="153" t="s">
        <v>69</v>
      </c>
      <c r="I8" s="203"/>
      <c r="J8" s="202"/>
      <c r="K8" s="283" t="s">
        <v>86</v>
      </c>
      <c r="L8" s="144"/>
      <c r="M8" s="203"/>
      <c r="N8" s="202"/>
      <c r="O8" s="153"/>
      <c r="P8" s="153"/>
      <c r="Q8" s="203"/>
      <c r="R8" s="202"/>
      <c r="S8" s="153"/>
      <c r="T8" s="153"/>
      <c r="U8" s="203"/>
      <c r="V8" s="374"/>
      <c r="W8" s="375" t="s">
        <v>64</v>
      </c>
      <c r="X8" s="376"/>
    </row>
    <row r="9" spans="1:24" x14ac:dyDescent="0.2">
      <c r="A9" s="374"/>
      <c r="B9" s="204" t="s">
        <v>15</v>
      </c>
      <c r="C9" s="205" t="s">
        <v>33</v>
      </c>
      <c r="D9" s="205"/>
      <c r="E9" s="206"/>
      <c r="F9" s="204" t="s">
        <v>15</v>
      </c>
      <c r="G9" s="270" t="s">
        <v>85</v>
      </c>
      <c r="H9" s="205"/>
      <c r="I9" s="206"/>
      <c r="J9" s="204" t="s">
        <v>15</v>
      </c>
      <c r="K9" s="270" t="s">
        <v>84</v>
      </c>
      <c r="L9" s="205"/>
      <c r="M9" s="206"/>
      <c r="N9" s="204" t="s">
        <v>15</v>
      </c>
      <c r="O9" s="205"/>
      <c r="P9" s="205"/>
      <c r="Q9" s="206"/>
      <c r="R9" s="204" t="s">
        <v>15</v>
      </c>
      <c r="S9" s="205" t="s">
        <v>2</v>
      </c>
      <c r="T9" s="205"/>
      <c r="U9" s="206"/>
      <c r="V9" s="374"/>
      <c r="W9" s="375" t="s">
        <v>65</v>
      </c>
      <c r="X9" s="376"/>
    </row>
    <row r="10" spans="1:24" x14ac:dyDescent="0.2">
      <c r="A10" s="374"/>
      <c r="B10" s="202" t="s">
        <v>14</v>
      </c>
      <c r="C10" s="153"/>
      <c r="D10" s="205">
        <v>4000</v>
      </c>
      <c r="E10" s="284">
        <v>4000</v>
      </c>
      <c r="F10" s="202" t="s">
        <v>14</v>
      </c>
      <c r="G10" s="153"/>
      <c r="H10" s="205">
        <v>200</v>
      </c>
      <c r="I10" s="284">
        <f>H10</f>
        <v>200</v>
      </c>
      <c r="J10" s="202" t="s">
        <v>14</v>
      </c>
      <c r="K10" s="153"/>
      <c r="L10" s="205">
        <v>300</v>
      </c>
      <c r="M10" s="284">
        <v>40</v>
      </c>
      <c r="N10" s="202" t="s">
        <v>14</v>
      </c>
      <c r="O10" s="153"/>
      <c r="P10" s="205"/>
      <c r="Q10" s="284">
        <f>P10</f>
        <v>0</v>
      </c>
      <c r="R10" s="202" t="s">
        <v>14</v>
      </c>
      <c r="S10" s="153"/>
      <c r="T10" s="205">
        <v>0</v>
      </c>
      <c r="U10" s="284">
        <f>T10</f>
        <v>0</v>
      </c>
      <c r="V10" s="374"/>
      <c r="W10" s="94" t="s">
        <v>2</v>
      </c>
      <c r="X10" s="280">
        <v>4000</v>
      </c>
    </row>
    <row r="11" spans="1:24" x14ac:dyDescent="0.2">
      <c r="A11" s="374"/>
      <c r="B11" s="204" t="s">
        <v>7</v>
      </c>
      <c r="C11" s="210"/>
      <c r="D11" s="211" t="s">
        <v>9</v>
      </c>
      <c r="E11" s="212"/>
      <c r="F11" s="204" t="s">
        <v>7</v>
      </c>
      <c r="G11" s="210"/>
      <c r="H11" s="211" t="s">
        <v>9</v>
      </c>
      <c r="I11" s="212"/>
      <c r="J11" s="204" t="s">
        <v>7</v>
      </c>
      <c r="K11" s="210"/>
      <c r="L11" s="211" t="s">
        <v>9</v>
      </c>
      <c r="M11" s="212"/>
      <c r="N11" s="204" t="s">
        <v>7</v>
      </c>
      <c r="O11" s="210"/>
      <c r="P11" s="211" t="s">
        <v>9</v>
      </c>
      <c r="Q11" s="212"/>
      <c r="R11" s="204" t="s">
        <v>7</v>
      </c>
      <c r="S11" s="210"/>
      <c r="T11" s="211" t="s">
        <v>9</v>
      </c>
      <c r="U11" s="212"/>
      <c r="V11" s="374"/>
      <c r="W11" s="94" t="s">
        <v>2</v>
      </c>
      <c r="X11" s="101"/>
    </row>
    <row r="12" spans="1:24" ht="13.5" thickBot="1" x14ac:dyDescent="0.25">
      <c r="A12" s="374"/>
      <c r="B12" s="202" t="s">
        <v>8</v>
      </c>
      <c r="C12" s="214"/>
      <c r="D12" s="134"/>
      <c r="E12" s="203"/>
      <c r="F12" s="202" t="s">
        <v>8</v>
      </c>
      <c r="G12" s="214"/>
      <c r="H12" s="134"/>
      <c r="I12" s="203"/>
      <c r="J12" s="202" t="s">
        <v>8</v>
      </c>
      <c r="K12" s="214"/>
      <c r="L12" s="134"/>
      <c r="M12" s="203"/>
      <c r="N12" s="202" t="s">
        <v>8</v>
      </c>
      <c r="O12" s="214"/>
      <c r="P12" s="134"/>
      <c r="Q12" s="203"/>
      <c r="R12" s="202" t="s">
        <v>8</v>
      </c>
      <c r="S12" s="214"/>
      <c r="T12" s="134"/>
      <c r="U12" s="203"/>
      <c r="V12" s="374"/>
      <c r="W12" s="234"/>
      <c r="X12" s="115"/>
    </row>
    <row r="13" spans="1:24" x14ac:dyDescent="0.2">
      <c r="A13" s="374"/>
      <c r="B13" s="121" t="s">
        <v>3</v>
      </c>
      <c r="C13" s="119" t="s">
        <v>5</v>
      </c>
      <c r="D13" s="119" t="s">
        <v>10</v>
      </c>
      <c r="E13" s="120" t="s">
        <v>12</v>
      </c>
      <c r="F13" s="121" t="s">
        <v>3</v>
      </c>
      <c r="G13" s="119" t="s">
        <v>5</v>
      </c>
      <c r="H13" s="119" t="s">
        <v>10</v>
      </c>
      <c r="I13" s="120" t="s">
        <v>12</v>
      </c>
      <c r="J13" s="121" t="s">
        <v>3</v>
      </c>
      <c r="K13" s="119" t="s">
        <v>5</v>
      </c>
      <c r="L13" s="119" t="s">
        <v>10</v>
      </c>
      <c r="M13" s="120" t="s">
        <v>12</v>
      </c>
      <c r="N13" s="121" t="s">
        <v>3</v>
      </c>
      <c r="O13" s="119" t="s">
        <v>5</v>
      </c>
      <c r="P13" s="119" t="s">
        <v>10</v>
      </c>
      <c r="Q13" s="120" t="s">
        <v>12</v>
      </c>
      <c r="R13" s="121" t="s">
        <v>3</v>
      </c>
      <c r="S13" s="119" t="s">
        <v>5</v>
      </c>
      <c r="T13" s="119" t="s">
        <v>10</v>
      </c>
      <c r="U13" s="120" t="s">
        <v>12</v>
      </c>
      <c r="V13" s="374"/>
      <c r="W13" s="218" t="s">
        <v>10</v>
      </c>
      <c r="X13" s="219" t="s">
        <v>12</v>
      </c>
    </row>
    <row r="14" spans="1:24" ht="13.5" thickBot="1" x14ac:dyDescent="0.25">
      <c r="A14" s="374"/>
      <c r="B14" s="220" t="s">
        <v>4</v>
      </c>
      <c r="C14" s="221" t="s">
        <v>6</v>
      </c>
      <c r="D14" s="221" t="s">
        <v>11</v>
      </c>
      <c r="E14" s="219" t="s">
        <v>13</v>
      </c>
      <c r="F14" s="220" t="s">
        <v>4</v>
      </c>
      <c r="G14" s="221" t="s">
        <v>6</v>
      </c>
      <c r="H14" s="221" t="s">
        <v>11</v>
      </c>
      <c r="I14" s="219" t="s">
        <v>13</v>
      </c>
      <c r="J14" s="220" t="s">
        <v>4</v>
      </c>
      <c r="K14" s="221" t="s">
        <v>6</v>
      </c>
      <c r="L14" s="221" t="s">
        <v>11</v>
      </c>
      <c r="M14" s="219" t="s">
        <v>13</v>
      </c>
      <c r="N14" s="220" t="s">
        <v>4</v>
      </c>
      <c r="O14" s="221" t="s">
        <v>6</v>
      </c>
      <c r="P14" s="221" t="s">
        <v>11</v>
      </c>
      <c r="Q14" s="219" t="s">
        <v>13</v>
      </c>
      <c r="R14" s="220" t="s">
        <v>4</v>
      </c>
      <c r="S14" s="221" t="s">
        <v>6</v>
      </c>
      <c r="T14" s="221" t="s">
        <v>11</v>
      </c>
      <c r="U14" s="219" t="s">
        <v>13</v>
      </c>
      <c r="V14" s="374"/>
      <c r="W14" s="218" t="s">
        <v>11</v>
      </c>
      <c r="X14" s="219" t="s">
        <v>13</v>
      </c>
    </row>
    <row r="15" spans="1:24" s="32" customFormat="1" x14ac:dyDescent="0.2">
      <c r="A15" s="354">
        <f ca="1">INDIRECT(ADDRESS(Данные!$A7,4,1,1,"Данные"), 1)</f>
        <v>44545</v>
      </c>
      <c r="B15" s="357">
        <f ca="1">INDIRECT(ADDRESS(Данные!$A7,B$1,1,1,"Данные"), 1)</f>
        <v>6120.6352999999999</v>
      </c>
      <c r="C15" s="181">
        <f ca="1">INDIRECT(ADDRESS(Данные!$A7,C$1,1,1,"Данные"), 1)</f>
        <v>1786.6222</v>
      </c>
      <c r="D15" s="137"/>
      <c r="E15" s="137"/>
      <c r="F15" s="181">
        <f ca="1">INDIRECT(ADDRESS(Данные!$A7,F$1,1,1,"Данные"), 1)</f>
        <v>0</v>
      </c>
      <c r="G15" s="181">
        <f ca="1">INDIRECT(ADDRESS(Данные!$A7,G$1,1,1,"Данные"), 1)</f>
        <v>0</v>
      </c>
      <c r="H15" s="137"/>
      <c r="I15" s="137"/>
      <c r="J15" s="181">
        <f ca="1">INDIRECT(ADDRESS(Данные!$A7,J$1,1,1,"Данные"), 1)</f>
        <v>107.56659999999999</v>
      </c>
      <c r="K15" s="181">
        <f ca="1">INDIRECT(ADDRESS(Данные!$A7,K$1,1,1,"Данные"), 1)</f>
        <v>6.9621000000000004</v>
      </c>
      <c r="L15" s="137"/>
      <c r="M15" s="137"/>
      <c r="N15" s="136"/>
      <c r="O15" s="137"/>
      <c r="P15" s="137"/>
      <c r="Q15" s="137"/>
      <c r="R15" s="136"/>
      <c r="S15" s="136"/>
      <c r="T15" s="137"/>
      <c r="U15" s="138"/>
      <c r="V15" s="312">
        <f ca="1">$A15</f>
        <v>44545</v>
      </c>
      <c r="W15" s="311" t="s">
        <v>2</v>
      </c>
      <c r="X15" s="140" t="s">
        <v>2</v>
      </c>
    </row>
    <row r="16" spans="1:24" s="32" customFormat="1" x14ac:dyDescent="0.2">
      <c r="A16" s="355">
        <f ca="1">INDIRECT(ADDRESS(Данные!$A8,4,1,1,"Данные"), 1)</f>
        <v>44545.041666666664</v>
      </c>
      <c r="B16" s="358">
        <f ca="1">IF(INDIRECT(ADDRESS(Данные!$A8,B$1,1,1,"Данные"),1)=0,B15,INDIRECT(ADDRESS(Данные!$A8,B$1,1,1,"Данные"),1))</f>
        <v>6120.9494000000004</v>
      </c>
      <c r="C16" s="350">
        <f ca="1">IF(INDIRECT(ADDRESS(Данные!$A8,C$1,1,1,"Данные"),1)=0,C15,INDIRECT(ADDRESS(Данные!$A8,C$1,1,1,"Данные"),1))</f>
        <v>1786.682</v>
      </c>
      <c r="D16" s="176">
        <f ca="1">(B16-B15)*D$10 * (3 - Данные!$A8 + Данные!$A7)</f>
        <v>1256.4000000020314</v>
      </c>
      <c r="E16" s="176">
        <f ca="1">(C16-C15)*D$10 * (3 - Данные!$A8 + Данные!$A7)</f>
        <v>239.19999999998254</v>
      </c>
      <c r="F16" s="350">
        <f ca="1">IF(INDIRECT(ADDRESS(Данные!$A8,F$1,1,1,"Данные"),1)=0,F15,INDIRECT(ADDRESS(Данные!$A8,F$1,1,1,"Данные"),1))</f>
        <v>0</v>
      </c>
      <c r="G16" s="350">
        <f ca="1">IF(INDIRECT(ADDRESS(Данные!$A8,G$1,1,1,"Данные"),1)=0,G15,INDIRECT(ADDRESS(Данные!$A8,G$1,1,1,"Данные"),1))</f>
        <v>0</v>
      </c>
      <c r="H16" s="176">
        <f ca="1">(F16-F15)*H$10 * (3 - Данные!$A8 + Данные!$A7)</f>
        <v>0</v>
      </c>
      <c r="I16" s="176">
        <f ca="1">(G16-G15)*H$10 * (3 - Данные!$A8 + Данные!$A7)</f>
        <v>0</v>
      </c>
      <c r="J16" s="350">
        <f ca="1">IF(INDIRECT(ADDRESS(Данные!$A8,J$1,1,1,"Данные"),1)=0,J15,INDIRECT(ADDRESS(Данные!$A8,J$1,1,1,"Данные"),1))</f>
        <v>107.56659999999999</v>
      </c>
      <c r="K16" s="350">
        <f ca="1">IF(INDIRECT(ADDRESS(Данные!$A8,K$1,1,1,"Данные"),1)=0,K15,INDIRECT(ADDRESS(Данные!$A8,K$1,1,1,"Данные"),1))</f>
        <v>6.9621000000000004</v>
      </c>
      <c r="L16" s="176">
        <f ca="1">(J16-J15)*L$10 * (3 - Данные!$A8 + Данные!$A7)</f>
        <v>0</v>
      </c>
      <c r="M16" s="176">
        <f ca="1">(K16-K15)*L$10 * (3 - Данные!$A8 + Данные!$A7)</f>
        <v>0</v>
      </c>
      <c r="N16" s="148"/>
      <c r="O16" s="147"/>
      <c r="P16" s="147"/>
      <c r="Q16" s="147"/>
      <c r="R16" s="148"/>
      <c r="S16" s="148"/>
      <c r="T16" s="147"/>
      <c r="U16" s="304"/>
      <c r="V16" s="313">
        <f t="shared" ref="V16:V45" ca="1" si="0">$A16</f>
        <v>44545.041666666664</v>
      </c>
      <c r="W16" s="361">
        <f ca="1">D16+H16+L16+P16+T16</f>
        <v>1256.4000000020314</v>
      </c>
      <c r="X16" s="228">
        <f ca="1">E16+I16+M16+Q16+U16</f>
        <v>239.19999999998254</v>
      </c>
    </row>
    <row r="17" spans="1:24" s="32" customFormat="1" x14ac:dyDescent="0.2">
      <c r="A17" s="355">
        <f ca="1">INDIRECT(ADDRESS(Данные!$A9,4,1,1,"Данные"), 1)</f>
        <v>44545.083333333336</v>
      </c>
      <c r="B17" s="358">
        <f ca="1">IF(INDIRECT(ADDRESS(Данные!$A9,B$1,1,1,"Данные"),1)=0,B16,INDIRECT(ADDRESS(Данные!$A9,B$1,1,1,"Данные"),1))</f>
        <v>6121.2586000000001</v>
      </c>
      <c r="C17" s="350">
        <f ca="1">IF(INDIRECT(ADDRESS(Данные!$A9,C$1,1,1,"Данные"),1)=0,C16,INDIRECT(ADDRESS(Данные!$A9,C$1,1,1,"Данные"),1))</f>
        <v>1786.7421999999999</v>
      </c>
      <c r="D17" s="176">
        <f ca="1">(B17-B16)*D$10 * (3 - Данные!$A9 + Данные!$A8)</f>
        <v>1236.799999998766</v>
      </c>
      <c r="E17" s="176">
        <f ca="1">(C17-C16)*D$10 * (3 - Данные!$A9 + Данные!$A8)</f>
        <v>240.7999999995809</v>
      </c>
      <c r="F17" s="350">
        <f ca="1">IF(INDIRECT(ADDRESS(Данные!$A9,F$1,1,1,"Данные"),1)=0,F16,INDIRECT(ADDRESS(Данные!$A9,F$1,1,1,"Данные"),1))</f>
        <v>0</v>
      </c>
      <c r="G17" s="350">
        <f ca="1">IF(INDIRECT(ADDRESS(Данные!$A9,G$1,1,1,"Данные"),1)=0,G16,INDIRECT(ADDRESS(Данные!$A9,G$1,1,1,"Данные"),1))</f>
        <v>0</v>
      </c>
      <c r="H17" s="176">
        <f ca="1">(F17-F16)*H$10 * (3 - Данные!$A9 + Данные!$A8)</f>
        <v>0</v>
      </c>
      <c r="I17" s="176">
        <f ca="1">(G17-G16)*H$10 * (3 - Данные!$A9 + Данные!$A8)</f>
        <v>0</v>
      </c>
      <c r="J17" s="350">
        <f ca="1">IF(INDIRECT(ADDRESS(Данные!$A9,J$1,1,1,"Данные"),1)=0,J16,INDIRECT(ADDRESS(Данные!$A9,J$1,1,1,"Данные"),1))</f>
        <v>107.56659999999999</v>
      </c>
      <c r="K17" s="350">
        <f ca="1">IF(INDIRECT(ADDRESS(Данные!$A9,K$1,1,1,"Данные"),1)=0,K16,INDIRECT(ADDRESS(Данные!$A9,K$1,1,1,"Данные"),1))</f>
        <v>6.9621000000000004</v>
      </c>
      <c r="L17" s="176">
        <f ca="1">(J17-J16)*L$10 * (3 - Данные!$A9 + Данные!$A8)</f>
        <v>0</v>
      </c>
      <c r="M17" s="176">
        <f ca="1">(K17-K16)*L$10 * (3 - Данные!$A9 + Данные!$A8)</f>
        <v>0</v>
      </c>
      <c r="N17" s="148"/>
      <c r="O17" s="147"/>
      <c r="P17" s="147"/>
      <c r="Q17" s="147"/>
      <c r="R17" s="148"/>
      <c r="S17" s="148"/>
      <c r="T17" s="147"/>
      <c r="U17" s="304"/>
      <c r="V17" s="313">
        <f t="shared" ca="1" si="0"/>
        <v>44545.083333333336</v>
      </c>
      <c r="W17" s="361">
        <f t="shared" ref="W17:X43" ca="1" si="1">D17+H17+L17+P17+T17</f>
        <v>1236.799999998766</v>
      </c>
      <c r="X17" s="228">
        <f t="shared" ca="1" si="1"/>
        <v>240.7999999995809</v>
      </c>
    </row>
    <row r="18" spans="1:24" s="32" customFormat="1" x14ac:dyDescent="0.2">
      <c r="A18" s="355">
        <f ca="1">INDIRECT(ADDRESS(Данные!$A10,4,1,1,"Данные"), 1)</f>
        <v>44545.125</v>
      </c>
      <c r="B18" s="358">
        <f ca="1">IF(INDIRECT(ADDRESS(Данные!$A10,B$1,1,1,"Данные"),1)=0,B17,INDIRECT(ADDRESS(Данные!$A10,B$1,1,1,"Данные"),1))</f>
        <v>6121.5640000000003</v>
      </c>
      <c r="C18" s="350">
        <f ca="1">IF(INDIRECT(ADDRESS(Данные!$A10,C$1,1,1,"Данные"),1)=0,C17,INDIRECT(ADDRESS(Данные!$A10,C$1,1,1,"Данные"),1))</f>
        <v>1786.8030000000001</v>
      </c>
      <c r="D18" s="176">
        <f ca="1">(B18-B17)*D$10 * (3 - Данные!$A10 + Данные!$A9)</f>
        <v>1221.6000000007625</v>
      </c>
      <c r="E18" s="176">
        <f ca="1">(C18-C17)*D$10 * (3 - Данные!$A10 + Данные!$A9)</f>
        <v>243.20000000079744</v>
      </c>
      <c r="F18" s="350">
        <f ca="1">IF(INDIRECT(ADDRESS(Данные!$A10,F$1,1,1,"Данные"),1)=0,F17,INDIRECT(ADDRESS(Данные!$A10,F$1,1,1,"Данные"),1))</f>
        <v>0</v>
      </c>
      <c r="G18" s="350">
        <f ca="1">IF(INDIRECT(ADDRESS(Данные!$A10,G$1,1,1,"Данные"),1)=0,G17,INDIRECT(ADDRESS(Данные!$A10,G$1,1,1,"Данные"),1))</f>
        <v>0</v>
      </c>
      <c r="H18" s="176">
        <f ca="1">(F18-F17)*H$10 * (3 - Данные!$A10 + Данные!$A9)</f>
        <v>0</v>
      </c>
      <c r="I18" s="176">
        <f ca="1">(G18-G17)*H$10 * (3 - Данные!$A10 + Данные!$A9)</f>
        <v>0</v>
      </c>
      <c r="J18" s="350">
        <f ca="1">IF(INDIRECT(ADDRESS(Данные!$A10,J$1,1,1,"Данные"),1)=0,J17,INDIRECT(ADDRESS(Данные!$A10,J$1,1,1,"Данные"),1))</f>
        <v>107.56659999999999</v>
      </c>
      <c r="K18" s="350">
        <f ca="1">IF(INDIRECT(ADDRESS(Данные!$A10,K$1,1,1,"Данные"),1)=0,K17,INDIRECT(ADDRESS(Данные!$A10,K$1,1,1,"Данные"),1))</f>
        <v>6.9621000000000004</v>
      </c>
      <c r="L18" s="176">
        <f ca="1">(J18-J17)*L$10 * (3 - Данные!$A10 + Данные!$A9)</f>
        <v>0</v>
      </c>
      <c r="M18" s="176">
        <f ca="1">(K18-K17)*L$10 * (3 - Данные!$A10 + Данные!$A9)</f>
        <v>0</v>
      </c>
      <c r="N18" s="148"/>
      <c r="O18" s="147"/>
      <c r="P18" s="147"/>
      <c r="Q18" s="147"/>
      <c r="R18" s="148"/>
      <c r="S18" s="148"/>
      <c r="T18" s="147"/>
      <c r="U18" s="304"/>
      <c r="V18" s="313">
        <f t="shared" ca="1" si="0"/>
        <v>44545.125</v>
      </c>
      <c r="W18" s="361">
        <f t="shared" ca="1" si="1"/>
        <v>1221.6000000007625</v>
      </c>
      <c r="X18" s="228">
        <f t="shared" ca="1" si="1"/>
        <v>243.20000000079744</v>
      </c>
    </row>
    <row r="19" spans="1:24" s="32" customFormat="1" x14ac:dyDescent="0.2">
      <c r="A19" s="355">
        <f ca="1">INDIRECT(ADDRESS(Данные!$A11,4,1,1,"Данные"), 1)</f>
        <v>44545.166666666664</v>
      </c>
      <c r="B19" s="358">
        <f ca="1">IF(INDIRECT(ADDRESS(Данные!$A11,B$1,1,1,"Данные"),1)=0,B18,INDIRECT(ADDRESS(Данные!$A11,B$1,1,1,"Данные"),1))</f>
        <v>6121.8604999999998</v>
      </c>
      <c r="C19" s="350">
        <f ca="1">IF(INDIRECT(ADDRESS(Данные!$A11,C$1,1,1,"Данные"),1)=0,C18,INDIRECT(ADDRESS(Данные!$A11,C$1,1,1,"Данные"),1))</f>
        <v>1786.8604</v>
      </c>
      <c r="D19" s="176">
        <f ca="1">(B19-B18)*D$10 * (3 - Данные!$A11 + Данные!$A10)</f>
        <v>1185.9999999978754</v>
      </c>
      <c r="E19" s="176">
        <f ca="1">(C19-C18)*D$10 * (3 - Данные!$A11 + Данные!$A10)</f>
        <v>229.59999999966385</v>
      </c>
      <c r="F19" s="350">
        <f ca="1">IF(INDIRECT(ADDRESS(Данные!$A11,F$1,1,1,"Данные"),1)=0,F18,INDIRECT(ADDRESS(Данные!$A11,F$1,1,1,"Данные"),1))</f>
        <v>0</v>
      </c>
      <c r="G19" s="350">
        <f ca="1">IF(INDIRECT(ADDRESS(Данные!$A11,G$1,1,1,"Данные"),1)=0,G18,INDIRECT(ADDRESS(Данные!$A11,G$1,1,1,"Данные"),1))</f>
        <v>0</v>
      </c>
      <c r="H19" s="176">
        <f ca="1">(F19-F18)*H$10 * (3 - Данные!$A11 + Данные!$A10)</f>
        <v>0</v>
      </c>
      <c r="I19" s="176">
        <f ca="1">(G19-G18)*H$10 * (3 - Данные!$A11 + Данные!$A10)</f>
        <v>0</v>
      </c>
      <c r="J19" s="350">
        <f ca="1">IF(INDIRECT(ADDRESS(Данные!$A11,J$1,1,1,"Данные"),1)=0,J18,INDIRECT(ADDRESS(Данные!$A11,J$1,1,1,"Данные"),1))</f>
        <v>107.56659999999999</v>
      </c>
      <c r="K19" s="350">
        <f ca="1">IF(INDIRECT(ADDRESS(Данные!$A11,K$1,1,1,"Данные"),1)=0,K18,INDIRECT(ADDRESS(Данные!$A11,K$1,1,1,"Данные"),1))</f>
        <v>6.9621000000000004</v>
      </c>
      <c r="L19" s="176">
        <f ca="1">(J19-J18)*L$10 * (3 - Данные!$A11 + Данные!$A10)</f>
        <v>0</v>
      </c>
      <c r="M19" s="176">
        <f ca="1">(K19-K18)*L$10 * (3 - Данные!$A11 + Данные!$A10)</f>
        <v>0</v>
      </c>
      <c r="N19" s="148"/>
      <c r="O19" s="147"/>
      <c r="P19" s="147"/>
      <c r="Q19" s="147"/>
      <c r="R19" s="148"/>
      <c r="S19" s="148"/>
      <c r="T19" s="147"/>
      <c r="U19" s="304"/>
      <c r="V19" s="313">
        <f t="shared" ca="1" si="0"/>
        <v>44545.166666666664</v>
      </c>
      <c r="W19" s="361">
        <f t="shared" ca="1" si="1"/>
        <v>1185.9999999978754</v>
      </c>
      <c r="X19" s="228">
        <f t="shared" ca="1" si="1"/>
        <v>229.59999999966385</v>
      </c>
    </row>
    <row r="20" spans="1:24" s="32" customFormat="1" x14ac:dyDescent="0.2">
      <c r="A20" s="355">
        <f ca="1">INDIRECT(ADDRESS(Данные!$A12,4,1,1,"Данные"), 1)</f>
        <v>44545.208333333336</v>
      </c>
      <c r="B20" s="358">
        <f ca="1">IF(INDIRECT(ADDRESS(Данные!$A12,B$1,1,1,"Данные"),1)=0,B19,INDIRECT(ADDRESS(Данные!$A12,B$1,1,1,"Данные"),1))</f>
        <v>6122.1593000000003</v>
      </c>
      <c r="C20" s="350">
        <f ca="1">IF(INDIRECT(ADDRESS(Данные!$A12,C$1,1,1,"Данные"),1)=0,C19,INDIRECT(ADDRESS(Данные!$A12,C$1,1,1,"Данные"),1))</f>
        <v>1786.9168</v>
      </c>
      <c r="D20" s="176">
        <f ca="1">(B20-B19)*D$10 * (3 - Данные!$A12 + Данные!$A11)</f>
        <v>1195.2000000019325</v>
      </c>
      <c r="E20" s="176">
        <f ca="1">(C20-C19)*D$10 * (3 - Данные!$A12 + Данные!$A11)</f>
        <v>225.59999999975844</v>
      </c>
      <c r="F20" s="350">
        <f ca="1">IF(INDIRECT(ADDRESS(Данные!$A12,F$1,1,1,"Данные"),1)=0,F19,INDIRECT(ADDRESS(Данные!$A12,F$1,1,1,"Данные"),1))</f>
        <v>0</v>
      </c>
      <c r="G20" s="350">
        <f ca="1">IF(INDIRECT(ADDRESS(Данные!$A12,G$1,1,1,"Данные"),1)=0,G19,INDIRECT(ADDRESS(Данные!$A12,G$1,1,1,"Данные"),1))</f>
        <v>0</v>
      </c>
      <c r="H20" s="176">
        <f ca="1">(F20-F19)*H$10 * (3 - Данные!$A12 + Данные!$A11)</f>
        <v>0</v>
      </c>
      <c r="I20" s="176">
        <f ca="1">(G20-G19)*H$10 * (3 - Данные!$A12 + Данные!$A11)</f>
        <v>0</v>
      </c>
      <c r="J20" s="350">
        <f ca="1">IF(INDIRECT(ADDRESS(Данные!$A12,J$1,1,1,"Данные"),1)=0,J19,INDIRECT(ADDRESS(Данные!$A12,J$1,1,1,"Данные"),1))</f>
        <v>107.56659999999999</v>
      </c>
      <c r="K20" s="350">
        <f ca="1">IF(INDIRECT(ADDRESS(Данные!$A12,K$1,1,1,"Данные"),1)=0,K19,INDIRECT(ADDRESS(Данные!$A12,K$1,1,1,"Данные"),1))</f>
        <v>6.9621000000000004</v>
      </c>
      <c r="L20" s="176">
        <f ca="1">(J20-J19)*L$10 * (3 - Данные!$A12 + Данные!$A11)</f>
        <v>0</v>
      </c>
      <c r="M20" s="176">
        <f ca="1">(K20-K19)*L$10 * (3 - Данные!$A12 + Данные!$A11)</f>
        <v>0</v>
      </c>
      <c r="N20" s="148"/>
      <c r="O20" s="147"/>
      <c r="P20" s="147"/>
      <c r="Q20" s="147"/>
      <c r="R20" s="148"/>
      <c r="S20" s="148"/>
      <c r="T20" s="147"/>
      <c r="U20" s="304"/>
      <c r="V20" s="313">
        <f t="shared" ca="1" si="0"/>
        <v>44545.208333333336</v>
      </c>
      <c r="W20" s="361">
        <f t="shared" ca="1" si="1"/>
        <v>1195.2000000019325</v>
      </c>
      <c r="X20" s="228">
        <f t="shared" ca="1" si="1"/>
        <v>225.59999999975844</v>
      </c>
    </row>
    <row r="21" spans="1:24" s="32" customFormat="1" x14ac:dyDescent="0.2">
      <c r="A21" s="355">
        <f ca="1">INDIRECT(ADDRESS(Данные!$A13,4,1,1,"Данные"), 1)</f>
        <v>44545.25</v>
      </c>
      <c r="B21" s="358">
        <f ca="1">IF(INDIRECT(ADDRESS(Данные!$A13,B$1,1,1,"Данные"),1)=0,B20,INDIRECT(ADDRESS(Данные!$A13,B$1,1,1,"Данные"),1))</f>
        <v>6122.4706999999999</v>
      </c>
      <c r="C21" s="350">
        <f ca="1">IF(INDIRECT(ADDRESS(Данные!$A13,C$1,1,1,"Данные"),1)=0,C20,INDIRECT(ADDRESS(Данные!$A13,C$1,1,1,"Данные"),1))</f>
        <v>1786.9745</v>
      </c>
      <c r="D21" s="176">
        <f ca="1">(B21-B20)*D$10 * (3 - Данные!$A13 + Данные!$A12)</f>
        <v>1245.599999998376</v>
      </c>
      <c r="E21" s="176">
        <f ca="1">(C21-C20)*D$10 * (3 - Данные!$A13 + Данные!$A12)</f>
        <v>230.80000000027212</v>
      </c>
      <c r="F21" s="350">
        <f ca="1">IF(INDIRECT(ADDRESS(Данные!$A13,F$1,1,1,"Данные"),1)=0,F20,INDIRECT(ADDRESS(Данные!$A13,F$1,1,1,"Данные"),1))</f>
        <v>0</v>
      </c>
      <c r="G21" s="350">
        <f ca="1">IF(INDIRECT(ADDRESS(Данные!$A13,G$1,1,1,"Данные"),1)=0,G20,INDIRECT(ADDRESS(Данные!$A13,G$1,1,1,"Данные"),1))</f>
        <v>0</v>
      </c>
      <c r="H21" s="176">
        <f ca="1">(F21-F20)*H$10 * (3 - Данные!$A13 + Данные!$A12)</f>
        <v>0</v>
      </c>
      <c r="I21" s="176">
        <f ca="1">(G21-G20)*H$10 * (3 - Данные!$A13 + Данные!$A12)</f>
        <v>0</v>
      </c>
      <c r="J21" s="350">
        <f ca="1">IF(INDIRECT(ADDRESS(Данные!$A13,J$1,1,1,"Данные"),1)=0,J20,INDIRECT(ADDRESS(Данные!$A13,J$1,1,1,"Данные"),1))</f>
        <v>107.56659999999999</v>
      </c>
      <c r="K21" s="350">
        <f ca="1">IF(INDIRECT(ADDRESS(Данные!$A13,K$1,1,1,"Данные"),1)=0,K20,INDIRECT(ADDRESS(Данные!$A13,K$1,1,1,"Данные"),1))</f>
        <v>6.9621000000000004</v>
      </c>
      <c r="L21" s="176">
        <f ca="1">(J21-J20)*L$10 * (3 - Данные!$A13 + Данные!$A12)</f>
        <v>0</v>
      </c>
      <c r="M21" s="176">
        <f ca="1">(K21-K20)*L$10 * (3 - Данные!$A13 + Данные!$A12)</f>
        <v>0</v>
      </c>
      <c r="N21" s="148"/>
      <c r="O21" s="147"/>
      <c r="P21" s="147"/>
      <c r="Q21" s="147"/>
      <c r="R21" s="148"/>
      <c r="S21" s="148"/>
      <c r="T21" s="147"/>
      <c r="U21" s="304"/>
      <c r="V21" s="313">
        <f t="shared" ca="1" si="0"/>
        <v>44545.25</v>
      </c>
      <c r="W21" s="361">
        <f t="shared" ca="1" si="1"/>
        <v>1245.599999998376</v>
      </c>
      <c r="X21" s="228">
        <f t="shared" ca="1" si="1"/>
        <v>230.80000000027212</v>
      </c>
    </row>
    <row r="22" spans="1:24" s="32" customFormat="1" x14ac:dyDescent="0.2">
      <c r="A22" s="355">
        <f ca="1">INDIRECT(ADDRESS(Данные!$A14,4,1,1,"Данные"), 1)</f>
        <v>44545.291666666664</v>
      </c>
      <c r="B22" s="358">
        <f ca="1">IF(INDIRECT(ADDRESS(Данные!$A14,B$1,1,1,"Данные"),1)=0,B21,INDIRECT(ADDRESS(Данные!$A14,B$1,1,1,"Данные"),1))</f>
        <v>6122.7866999999997</v>
      </c>
      <c r="C22" s="350">
        <f ca="1">IF(INDIRECT(ADDRESS(Данные!$A14,C$1,1,1,"Данные"),1)=0,C21,INDIRECT(ADDRESS(Данные!$A14,C$1,1,1,"Данные"),1))</f>
        <v>1787.0322000000001</v>
      </c>
      <c r="D22" s="176">
        <f ca="1">(B22-B21)*D$10 * (3 - Данные!$A14 + Данные!$A13)</f>
        <v>1263.9999999992142</v>
      </c>
      <c r="E22" s="176">
        <f ca="1">(C22-C21)*D$10 * (3 - Данные!$A14 + Данные!$A13)</f>
        <v>230.80000000027212</v>
      </c>
      <c r="F22" s="350">
        <f ca="1">IF(INDIRECT(ADDRESS(Данные!$A14,F$1,1,1,"Данные"),1)=0,F21,INDIRECT(ADDRESS(Данные!$A14,F$1,1,1,"Данные"),1))</f>
        <v>0</v>
      </c>
      <c r="G22" s="350">
        <f ca="1">IF(INDIRECT(ADDRESS(Данные!$A14,G$1,1,1,"Данные"),1)=0,G21,INDIRECT(ADDRESS(Данные!$A14,G$1,1,1,"Данные"),1))</f>
        <v>0</v>
      </c>
      <c r="H22" s="176">
        <f ca="1">(F22-F21)*H$10 * (3 - Данные!$A14 + Данные!$A13)</f>
        <v>0</v>
      </c>
      <c r="I22" s="176">
        <f ca="1">(G22-G21)*H$10 * (3 - Данные!$A14 + Данные!$A13)</f>
        <v>0</v>
      </c>
      <c r="J22" s="350">
        <f ca="1">IF(INDIRECT(ADDRESS(Данные!$A14,J$1,1,1,"Данные"),1)=0,J21,INDIRECT(ADDRESS(Данные!$A14,J$1,1,1,"Данные"),1))</f>
        <v>107.56659999999999</v>
      </c>
      <c r="K22" s="350">
        <f ca="1">IF(INDIRECT(ADDRESS(Данные!$A14,K$1,1,1,"Данные"),1)=0,K21,INDIRECT(ADDRESS(Данные!$A14,K$1,1,1,"Данные"),1))</f>
        <v>6.9621000000000004</v>
      </c>
      <c r="L22" s="176">
        <f ca="1">(J22-J21)*L$10 * (3 - Данные!$A14 + Данные!$A13)</f>
        <v>0</v>
      </c>
      <c r="M22" s="176">
        <f ca="1">(K22-K21)*L$10 * (3 - Данные!$A14 + Данные!$A13)</f>
        <v>0</v>
      </c>
      <c r="N22" s="148"/>
      <c r="O22" s="147"/>
      <c r="P22" s="147"/>
      <c r="Q22" s="147"/>
      <c r="R22" s="148"/>
      <c r="S22" s="148"/>
      <c r="T22" s="147"/>
      <c r="U22" s="304"/>
      <c r="V22" s="313">
        <f t="shared" ca="1" si="0"/>
        <v>44545.291666666664</v>
      </c>
      <c r="W22" s="361">
        <f t="shared" ca="1" si="1"/>
        <v>1263.9999999992142</v>
      </c>
      <c r="X22" s="228">
        <f t="shared" ca="1" si="1"/>
        <v>230.80000000027212</v>
      </c>
    </row>
    <row r="23" spans="1:24" s="32" customFormat="1" x14ac:dyDescent="0.2">
      <c r="A23" s="355">
        <f ca="1">INDIRECT(ADDRESS(Данные!$A15,4,1,1,"Данные"), 1)</f>
        <v>44545.333333333336</v>
      </c>
      <c r="B23" s="358">
        <f ca="1">IF(INDIRECT(ADDRESS(Данные!$A15,B$1,1,1,"Данные"),1)=0,B22,INDIRECT(ADDRESS(Данные!$A15,B$1,1,1,"Данные"),1))</f>
        <v>6123.1140999999998</v>
      </c>
      <c r="C23" s="350">
        <f ca="1">IF(INDIRECT(ADDRESS(Данные!$A15,C$1,1,1,"Данные"),1)=0,C22,INDIRECT(ADDRESS(Данные!$A15,C$1,1,1,"Данные"),1))</f>
        <v>1787.0884000000001</v>
      </c>
      <c r="D23" s="176">
        <f ca="1">(B23-B22)*D$10 * (3 - Данные!$A15 + Данные!$A14)</f>
        <v>1309.6000000005006</v>
      </c>
      <c r="E23" s="176">
        <f ca="1">(C23-C22)*D$10 * (3 - Данные!$A15 + Данные!$A14)</f>
        <v>224.79999999995925</v>
      </c>
      <c r="F23" s="350">
        <f ca="1">IF(INDIRECT(ADDRESS(Данные!$A15,F$1,1,1,"Данные"),1)=0,F22,INDIRECT(ADDRESS(Данные!$A15,F$1,1,1,"Данные"),1))</f>
        <v>0</v>
      </c>
      <c r="G23" s="350">
        <f ca="1">IF(INDIRECT(ADDRESS(Данные!$A15,G$1,1,1,"Данные"),1)=0,G22,INDIRECT(ADDRESS(Данные!$A15,G$1,1,1,"Данные"),1))</f>
        <v>0</v>
      </c>
      <c r="H23" s="176">
        <f ca="1">(F23-F22)*H$10 * (3 - Данные!$A15 + Данные!$A14)</f>
        <v>0</v>
      </c>
      <c r="I23" s="176">
        <f ca="1">(G23-G22)*H$10 * (3 - Данные!$A15 + Данные!$A14)</f>
        <v>0</v>
      </c>
      <c r="J23" s="350">
        <f ca="1">IF(INDIRECT(ADDRESS(Данные!$A15,J$1,1,1,"Данные"),1)=0,J22,INDIRECT(ADDRESS(Данные!$A15,J$1,1,1,"Данные"),1))</f>
        <v>107.56659999999999</v>
      </c>
      <c r="K23" s="350">
        <f ca="1">IF(INDIRECT(ADDRESS(Данные!$A15,K$1,1,1,"Данные"),1)=0,K22,INDIRECT(ADDRESS(Данные!$A15,K$1,1,1,"Данные"),1))</f>
        <v>6.9621000000000004</v>
      </c>
      <c r="L23" s="176">
        <f ca="1">(J23-J22)*L$10 * (3 - Данные!$A15 + Данные!$A14)</f>
        <v>0</v>
      </c>
      <c r="M23" s="176">
        <f ca="1">(K23-K22)*L$10 * (3 - Данные!$A15 + Данные!$A14)</f>
        <v>0</v>
      </c>
      <c r="N23" s="148"/>
      <c r="O23" s="147"/>
      <c r="P23" s="147"/>
      <c r="Q23" s="147"/>
      <c r="R23" s="148"/>
      <c r="S23" s="148"/>
      <c r="T23" s="147"/>
      <c r="U23" s="304"/>
      <c r="V23" s="313">
        <f t="shared" ca="1" si="0"/>
        <v>44545.333333333336</v>
      </c>
      <c r="W23" s="361">
        <f t="shared" ca="1" si="1"/>
        <v>1309.6000000005006</v>
      </c>
      <c r="X23" s="228">
        <f t="shared" ca="1" si="1"/>
        <v>224.79999999995925</v>
      </c>
    </row>
    <row r="24" spans="1:24" s="32" customFormat="1" x14ac:dyDescent="0.2">
      <c r="A24" s="355">
        <f ca="1">INDIRECT(ADDRESS(Данные!$A16,4,1,1,"Данные"), 1)</f>
        <v>44545.375</v>
      </c>
      <c r="B24" s="358">
        <f ca="1">IF(INDIRECT(ADDRESS(Данные!$A16,B$1,1,1,"Данные"),1)=0,B23,INDIRECT(ADDRESS(Данные!$A16,B$1,1,1,"Данные"),1))</f>
        <v>6123.4327000000003</v>
      </c>
      <c r="C24" s="350">
        <f ca="1">IF(INDIRECT(ADDRESS(Данные!$A16,C$1,1,1,"Данные"),1)=0,C23,INDIRECT(ADDRESS(Данные!$A16,C$1,1,1,"Данные"),1))</f>
        <v>1787.1436000000001</v>
      </c>
      <c r="D24" s="176">
        <f ca="1">(B24-B23)*D$10 * (3 - Данные!$A16 + Данные!$A15)</f>
        <v>1274.4000000020606</v>
      </c>
      <c r="E24" s="176">
        <f ca="1">(C24-C23)*D$10 * (3 - Данные!$A16 + Данные!$A15)</f>
        <v>220.80000000005384</v>
      </c>
      <c r="F24" s="350">
        <f ca="1">IF(INDIRECT(ADDRESS(Данные!$A16,F$1,1,1,"Данные"),1)=0,F23,INDIRECT(ADDRESS(Данные!$A16,F$1,1,1,"Данные"),1))</f>
        <v>0</v>
      </c>
      <c r="G24" s="350">
        <f ca="1">IF(INDIRECT(ADDRESS(Данные!$A16,G$1,1,1,"Данные"),1)=0,G23,INDIRECT(ADDRESS(Данные!$A16,G$1,1,1,"Данные"),1))</f>
        <v>0</v>
      </c>
      <c r="H24" s="176">
        <f ca="1">(F24-F23)*H$10 * (3 - Данные!$A16 + Данные!$A15)</f>
        <v>0</v>
      </c>
      <c r="I24" s="176">
        <f ca="1">(G24-G23)*H$10 * (3 - Данные!$A16 + Данные!$A15)</f>
        <v>0</v>
      </c>
      <c r="J24" s="350">
        <f ca="1">IF(INDIRECT(ADDRESS(Данные!$A16,J$1,1,1,"Данные"),1)=0,J23,INDIRECT(ADDRESS(Данные!$A16,J$1,1,1,"Данные"),1))</f>
        <v>107.56659999999999</v>
      </c>
      <c r="K24" s="350">
        <f ca="1">IF(INDIRECT(ADDRESS(Данные!$A16,K$1,1,1,"Данные"),1)=0,K23,INDIRECT(ADDRESS(Данные!$A16,K$1,1,1,"Данные"),1))</f>
        <v>6.9621000000000004</v>
      </c>
      <c r="L24" s="176">
        <f ca="1">(J24-J23)*L$10 * (3 - Данные!$A16 + Данные!$A15)</f>
        <v>0</v>
      </c>
      <c r="M24" s="176">
        <f ca="1">(K24-K23)*L$10 * (3 - Данные!$A16 + Данные!$A15)</f>
        <v>0</v>
      </c>
      <c r="N24" s="148"/>
      <c r="O24" s="147"/>
      <c r="P24" s="147"/>
      <c r="Q24" s="147"/>
      <c r="R24" s="148"/>
      <c r="S24" s="148"/>
      <c r="T24" s="147"/>
      <c r="U24" s="304"/>
      <c r="V24" s="313">
        <f t="shared" ca="1" si="0"/>
        <v>44545.375</v>
      </c>
      <c r="W24" s="361">
        <f t="shared" ca="1" si="1"/>
        <v>1274.4000000020606</v>
      </c>
      <c r="X24" s="228">
        <f t="shared" ca="1" si="1"/>
        <v>220.80000000005384</v>
      </c>
    </row>
    <row r="25" spans="1:24" s="32" customFormat="1" x14ac:dyDescent="0.2">
      <c r="A25" s="355">
        <f ca="1">INDIRECT(ADDRESS(Данные!$A17,4,1,1,"Данные"), 1)</f>
        <v>44545.395833333336</v>
      </c>
      <c r="B25" s="358">
        <f ca="1">IF(INDIRECT(ADDRESS(Данные!$A17,B$1,1,1,"Данные"),1)=0,B24,INDIRECT(ADDRESS(Данные!$A17,B$1,1,1,"Данные"),1))</f>
        <v>6123.5923000000003</v>
      </c>
      <c r="C25" s="350">
        <f ca="1">IF(INDIRECT(ADDRESS(Данные!$A17,C$1,1,1,"Данные"),1)=0,C24,INDIRECT(ADDRESS(Данные!$A17,C$1,1,1,"Данные"),1))</f>
        <v>1787.171</v>
      </c>
      <c r="D25" s="176">
        <f ca="1">(B25-B24)*D$10 * (3 - Данные!$A17 + Данные!$A16)</f>
        <v>1276.7999999996391</v>
      </c>
      <c r="E25" s="176">
        <f ca="1">(C25-C24)*D$10 * (3 - Данные!$A17 + Данные!$A16)</f>
        <v>219.19999999954598</v>
      </c>
      <c r="F25" s="350">
        <f ca="1">IF(INDIRECT(ADDRESS(Данные!$A17,F$1,1,1,"Данные"),1)=0,F24,INDIRECT(ADDRESS(Данные!$A17,F$1,1,1,"Данные"),1))</f>
        <v>0</v>
      </c>
      <c r="G25" s="350">
        <f ca="1">IF(INDIRECT(ADDRESS(Данные!$A17,G$1,1,1,"Данные"),1)=0,G24,INDIRECT(ADDRESS(Данные!$A17,G$1,1,1,"Данные"),1))</f>
        <v>0</v>
      </c>
      <c r="H25" s="176">
        <f ca="1">(F25-F24)*H$10 * (3 - Данные!$A17 + Данные!$A16)</f>
        <v>0</v>
      </c>
      <c r="I25" s="176">
        <f ca="1">(G25-G24)*H$10 * (3 - Данные!$A17 + Данные!$A16)</f>
        <v>0</v>
      </c>
      <c r="J25" s="350">
        <f ca="1">IF(INDIRECT(ADDRESS(Данные!$A17,J$1,1,1,"Данные"),1)=0,J24,INDIRECT(ADDRESS(Данные!$A17,J$1,1,1,"Данные"),1))</f>
        <v>107.56659999999999</v>
      </c>
      <c r="K25" s="350">
        <f ca="1">IF(INDIRECT(ADDRESS(Данные!$A17,K$1,1,1,"Данные"),1)=0,K24,INDIRECT(ADDRESS(Данные!$A17,K$1,1,1,"Данные"),1))</f>
        <v>6.9621000000000004</v>
      </c>
      <c r="L25" s="176">
        <f ca="1">(J25-J24)*L$10 * (3 - Данные!$A17 + Данные!$A16)</f>
        <v>0</v>
      </c>
      <c r="M25" s="176">
        <f ca="1">(K25-K24)*L$10 * (3 - Данные!$A17 + Данные!$A16)</f>
        <v>0</v>
      </c>
      <c r="N25" s="148"/>
      <c r="O25" s="147"/>
      <c r="P25" s="147"/>
      <c r="Q25" s="147"/>
      <c r="R25" s="148"/>
      <c r="S25" s="148"/>
      <c r="T25" s="147"/>
      <c r="U25" s="304"/>
      <c r="V25" s="313">
        <f t="shared" ca="1" si="0"/>
        <v>44545.395833333336</v>
      </c>
      <c r="W25" s="361">
        <f t="shared" ca="1" si="1"/>
        <v>1276.7999999996391</v>
      </c>
      <c r="X25" s="228">
        <f t="shared" ca="1" si="1"/>
        <v>219.19999999954598</v>
      </c>
    </row>
    <row r="26" spans="1:24" s="32" customFormat="1" x14ac:dyDescent="0.2">
      <c r="A26" s="355">
        <f ca="1">INDIRECT(ADDRESS(Данные!$A18,4,1,1,"Данные"), 1)</f>
        <v>44545.416666666664</v>
      </c>
      <c r="B26" s="358">
        <f ca="1">IF(INDIRECT(ADDRESS(Данные!$A18,B$1,1,1,"Данные"),1)=0,B25,INDIRECT(ADDRESS(Данные!$A18,B$1,1,1,"Данные"),1))</f>
        <v>6123.7491</v>
      </c>
      <c r="C26" s="350">
        <f ca="1">IF(INDIRECT(ADDRESS(Данные!$A18,C$1,1,1,"Данные"),1)=0,C25,INDIRECT(ADDRESS(Данные!$A18,C$1,1,1,"Данные"),1))</f>
        <v>1787.1976</v>
      </c>
      <c r="D26" s="176">
        <f ca="1">(B26-B25)*D$10 * (3 - Данные!$A18 + Данные!$A17)</f>
        <v>1254.399999997986</v>
      </c>
      <c r="E26" s="176">
        <f ca="1">(C26-C25)*D$10 * (3 - Данные!$A18 + Данные!$A17)</f>
        <v>212.79999999933352</v>
      </c>
      <c r="F26" s="350">
        <f ca="1">IF(INDIRECT(ADDRESS(Данные!$A18,F$1,1,1,"Данные"),1)=0,F25,INDIRECT(ADDRESS(Данные!$A18,F$1,1,1,"Данные"),1))</f>
        <v>0</v>
      </c>
      <c r="G26" s="350">
        <f ca="1">IF(INDIRECT(ADDRESS(Данные!$A18,G$1,1,1,"Данные"),1)=0,G25,INDIRECT(ADDRESS(Данные!$A18,G$1,1,1,"Данные"),1))</f>
        <v>0</v>
      </c>
      <c r="H26" s="176">
        <f ca="1">(F26-F25)*H$10 * (3 - Данные!$A18 + Данные!$A17)</f>
        <v>0</v>
      </c>
      <c r="I26" s="176">
        <f ca="1">(G26-G25)*H$10 * (3 - Данные!$A18 + Данные!$A17)</f>
        <v>0</v>
      </c>
      <c r="J26" s="350">
        <f ca="1">IF(INDIRECT(ADDRESS(Данные!$A18,J$1,1,1,"Данные"),1)=0,J25,INDIRECT(ADDRESS(Данные!$A18,J$1,1,1,"Данные"),1))</f>
        <v>107.56659999999999</v>
      </c>
      <c r="K26" s="350">
        <f ca="1">IF(INDIRECT(ADDRESS(Данные!$A18,K$1,1,1,"Данные"),1)=0,K25,INDIRECT(ADDRESS(Данные!$A18,K$1,1,1,"Данные"),1))</f>
        <v>6.9621000000000004</v>
      </c>
      <c r="L26" s="176">
        <f ca="1">(J26-J25)*L$10 * (3 - Данные!$A18 + Данные!$A17)</f>
        <v>0</v>
      </c>
      <c r="M26" s="176">
        <f ca="1">(K26-K25)*L$10 * (3 - Данные!$A18 + Данные!$A17)</f>
        <v>0</v>
      </c>
      <c r="N26" s="148"/>
      <c r="O26" s="147"/>
      <c r="P26" s="147"/>
      <c r="Q26" s="147"/>
      <c r="R26" s="148"/>
      <c r="S26" s="148"/>
      <c r="T26" s="147"/>
      <c r="U26" s="304"/>
      <c r="V26" s="313">
        <f t="shared" ca="1" si="0"/>
        <v>44545.416666666664</v>
      </c>
      <c r="W26" s="361">
        <f t="shared" ca="1" si="1"/>
        <v>1254.399999997986</v>
      </c>
      <c r="X26" s="228">
        <f t="shared" ca="1" si="1"/>
        <v>212.79999999933352</v>
      </c>
    </row>
    <row r="27" spans="1:24" s="32" customFormat="1" x14ac:dyDescent="0.2">
      <c r="A27" s="355">
        <f ca="1">INDIRECT(ADDRESS(Данные!$A19,4,1,1,"Данные"), 1)</f>
        <v>44545.4375</v>
      </c>
      <c r="B27" s="358">
        <f ca="1">IF(INDIRECT(ADDRESS(Данные!$A19,B$1,1,1,"Данные"),1)=0,B26,INDIRECT(ADDRESS(Данные!$A19,B$1,1,1,"Данные"),1))</f>
        <v>6123.9044999999996</v>
      </c>
      <c r="C27" s="350">
        <f ca="1">IF(INDIRECT(ADDRESS(Данные!$A19,C$1,1,1,"Данные"),1)=0,C26,INDIRECT(ADDRESS(Данные!$A19,C$1,1,1,"Данные"),1))</f>
        <v>1787.2239</v>
      </c>
      <c r="D27" s="176">
        <f ca="1">(B27-B26)*D$10 * (3 - Данные!$A19 + Данные!$A18)</f>
        <v>1243.1999999971595</v>
      </c>
      <c r="E27" s="176">
        <f ca="1">(C27-C26)*D$10 * (3 - Данные!$A19 + Данные!$A18)</f>
        <v>210.39999999993597</v>
      </c>
      <c r="F27" s="350">
        <f ca="1">IF(INDIRECT(ADDRESS(Данные!$A19,F$1,1,1,"Данные"),1)=0,F26,INDIRECT(ADDRESS(Данные!$A19,F$1,1,1,"Данные"),1))</f>
        <v>0</v>
      </c>
      <c r="G27" s="350">
        <f ca="1">IF(INDIRECT(ADDRESS(Данные!$A19,G$1,1,1,"Данные"),1)=0,G26,INDIRECT(ADDRESS(Данные!$A19,G$1,1,1,"Данные"),1))</f>
        <v>0</v>
      </c>
      <c r="H27" s="176">
        <f ca="1">(F27-F26)*H$10 * (3 - Данные!$A19 + Данные!$A18)</f>
        <v>0</v>
      </c>
      <c r="I27" s="176">
        <f ca="1">(G27-G26)*H$10 * (3 - Данные!$A19 + Данные!$A18)</f>
        <v>0</v>
      </c>
      <c r="J27" s="350">
        <f ca="1">IF(INDIRECT(ADDRESS(Данные!$A19,J$1,1,1,"Данные"),1)=0,J26,INDIRECT(ADDRESS(Данные!$A19,J$1,1,1,"Данные"),1))</f>
        <v>107.56659999999999</v>
      </c>
      <c r="K27" s="350">
        <f ca="1">IF(INDIRECT(ADDRESS(Данные!$A19,K$1,1,1,"Данные"),1)=0,K26,INDIRECT(ADDRESS(Данные!$A19,K$1,1,1,"Данные"),1))</f>
        <v>6.9621000000000004</v>
      </c>
      <c r="L27" s="176">
        <f ca="1">(J27-J26)*L$10 * (3 - Данные!$A19 + Данные!$A18)</f>
        <v>0</v>
      </c>
      <c r="M27" s="176">
        <f ca="1">(K27-K26)*L$10 * (3 - Данные!$A19 + Данные!$A18)</f>
        <v>0</v>
      </c>
      <c r="N27" s="148"/>
      <c r="O27" s="147"/>
      <c r="P27" s="147"/>
      <c r="Q27" s="147"/>
      <c r="R27" s="148"/>
      <c r="S27" s="148"/>
      <c r="T27" s="147"/>
      <c r="U27" s="304"/>
      <c r="V27" s="313">
        <f t="shared" ca="1" si="0"/>
        <v>44545.4375</v>
      </c>
      <c r="W27" s="361">
        <f t="shared" ca="1" si="1"/>
        <v>1243.1999999971595</v>
      </c>
      <c r="X27" s="228">
        <f t="shared" ca="1" si="1"/>
        <v>210.39999999993597</v>
      </c>
    </row>
    <row r="28" spans="1:24" s="32" customFormat="1" x14ac:dyDescent="0.2">
      <c r="A28" s="355">
        <f ca="1">INDIRECT(ADDRESS(Данные!$A20,4,1,1,"Данные"), 1)</f>
        <v>44545.458333333336</v>
      </c>
      <c r="B28" s="358">
        <f ca="1">IF(INDIRECT(ADDRESS(Данные!$A20,B$1,1,1,"Данные"),1)=0,B27,INDIRECT(ADDRESS(Данные!$A20,B$1,1,1,"Данные"),1))</f>
        <v>6124.0560999999998</v>
      </c>
      <c r="C28" s="350">
        <f ca="1">IF(INDIRECT(ADDRESS(Данные!$A20,C$1,1,1,"Данные"),1)=0,C27,INDIRECT(ADDRESS(Данные!$A20,C$1,1,1,"Данные"),1))</f>
        <v>1787.2498000000001</v>
      </c>
      <c r="D28" s="176">
        <f ca="1">(B28-B27)*D$10 * (3 - Данные!$A20 + Данные!$A19)</f>
        <v>1212.8000000011525</v>
      </c>
      <c r="E28" s="176">
        <f ca="1">(C28-C27)*D$10 * (3 - Данные!$A20 + Данные!$A19)</f>
        <v>207.20000000073924</v>
      </c>
      <c r="F28" s="350">
        <f ca="1">IF(INDIRECT(ADDRESS(Данные!$A20,F$1,1,1,"Данные"),1)=0,F27,INDIRECT(ADDRESS(Данные!$A20,F$1,1,1,"Данные"),1))</f>
        <v>0</v>
      </c>
      <c r="G28" s="350">
        <f ca="1">IF(INDIRECT(ADDRESS(Данные!$A20,G$1,1,1,"Данные"),1)=0,G27,INDIRECT(ADDRESS(Данные!$A20,G$1,1,1,"Данные"),1))</f>
        <v>0</v>
      </c>
      <c r="H28" s="176">
        <f ca="1">(F28-F27)*H$10 * (3 - Данные!$A20 + Данные!$A19)</f>
        <v>0</v>
      </c>
      <c r="I28" s="176">
        <f ca="1">(G28-G27)*H$10 * (3 - Данные!$A20 + Данные!$A19)</f>
        <v>0</v>
      </c>
      <c r="J28" s="350">
        <f ca="1">IF(INDIRECT(ADDRESS(Данные!$A20,J$1,1,1,"Данные"),1)=0,J27,INDIRECT(ADDRESS(Данные!$A20,J$1,1,1,"Данные"),1))</f>
        <v>107.56659999999999</v>
      </c>
      <c r="K28" s="350">
        <f ca="1">IF(INDIRECT(ADDRESS(Данные!$A20,K$1,1,1,"Данные"),1)=0,K27,INDIRECT(ADDRESS(Данные!$A20,K$1,1,1,"Данные"),1))</f>
        <v>6.9621000000000004</v>
      </c>
      <c r="L28" s="176">
        <f ca="1">(J28-J27)*L$10 * (3 - Данные!$A20 + Данные!$A19)</f>
        <v>0</v>
      </c>
      <c r="M28" s="176">
        <f ca="1">(K28-K27)*L$10 * (3 - Данные!$A20 + Данные!$A19)</f>
        <v>0</v>
      </c>
      <c r="N28" s="148"/>
      <c r="O28" s="147"/>
      <c r="P28" s="147"/>
      <c r="Q28" s="147"/>
      <c r="R28" s="148"/>
      <c r="S28" s="148"/>
      <c r="T28" s="147"/>
      <c r="U28" s="304"/>
      <c r="V28" s="313">
        <f t="shared" ca="1" si="0"/>
        <v>44545.458333333336</v>
      </c>
      <c r="W28" s="361">
        <f t="shared" ca="1" si="1"/>
        <v>1212.8000000011525</v>
      </c>
      <c r="X28" s="228">
        <f t="shared" ca="1" si="1"/>
        <v>207.20000000073924</v>
      </c>
    </row>
    <row r="29" spans="1:24" s="32" customFormat="1" x14ac:dyDescent="0.2">
      <c r="A29" s="355">
        <f ca="1">INDIRECT(ADDRESS(Данные!$A21,4,1,1,"Данные"), 1)</f>
        <v>44545.5</v>
      </c>
      <c r="B29" s="358">
        <f ca="1">IF(INDIRECT(ADDRESS(Данные!$A21,B$1,1,1,"Данные"),1)=0,B28,INDIRECT(ADDRESS(Данные!$A21,B$1,1,1,"Данные"),1))</f>
        <v>6124.3562000000002</v>
      </c>
      <c r="C29" s="350">
        <f ca="1">IF(INDIRECT(ADDRESS(Данные!$A21,C$1,1,1,"Данные"),1)=0,C28,INDIRECT(ADDRESS(Данные!$A21,C$1,1,1,"Данные"),1))</f>
        <v>1787.3058000000001</v>
      </c>
      <c r="D29" s="176">
        <f ca="1">(B29-B28)*D$10 * (3 - Данные!$A21 + Данные!$A20)</f>
        <v>1200.4000000015367</v>
      </c>
      <c r="E29" s="176">
        <f ca="1">(C29-C28)*D$10 * (3 - Данные!$A21 + Данные!$A20)</f>
        <v>224.00000000016007</v>
      </c>
      <c r="F29" s="350">
        <f ca="1">IF(INDIRECT(ADDRESS(Данные!$A21,F$1,1,1,"Данные"),1)=0,F28,INDIRECT(ADDRESS(Данные!$A21,F$1,1,1,"Данные"),1))</f>
        <v>0</v>
      </c>
      <c r="G29" s="350">
        <f ca="1">IF(INDIRECT(ADDRESS(Данные!$A21,G$1,1,1,"Данные"),1)=0,G28,INDIRECT(ADDRESS(Данные!$A21,G$1,1,1,"Данные"),1))</f>
        <v>0</v>
      </c>
      <c r="H29" s="176">
        <f ca="1">(F29-F28)*H$10 * (3 - Данные!$A21 + Данные!$A20)</f>
        <v>0</v>
      </c>
      <c r="I29" s="176">
        <f ca="1">(G29-G28)*H$10 * (3 - Данные!$A21 + Данные!$A20)</f>
        <v>0</v>
      </c>
      <c r="J29" s="350">
        <f ca="1">IF(INDIRECT(ADDRESS(Данные!$A21,J$1,1,1,"Данные"),1)=0,J28,INDIRECT(ADDRESS(Данные!$A21,J$1,1,1,"Данные"),1))</f>
        <v>107.56659999999999</v>
      </c>
      <c r="K29" s="350">
        <f ca="1">IF(INDIRECT(ADDRESS(Данные!$A21,K$1,1,1,"Данные"),1)=0,K28,INDIRECT(ADDRESS(Данные!$A21,K$1,1,1,"Данные"),1))</f>
        <v>6.9621000000000004</v>
      </c>
      <c r="L29" s="176">
        <f ca="1">(J29-J28)*L$10 * (3 - Данные!$A21 + Данные!$A20)</f>
        <v>0</v>
      </c>
      <c r="M29" s="176">
        <f ca="1">(K29-K28)*L$10 * (3 - Данные!$A21 + Данные!$A20)</f>
        <v>0</v>
      </c>
      <c r="N29" s="148"/>
      <c r="O29" s="147"/>
      <c r="P29" s="147"/>
      <c r="Q29" s="147"/>
      <c r="R29" s="148"/>
      <c r="S29" s="148"/>
      <c r="T29" s="147"/>
      <c r="U29" s="304"/>
      <c r="V29" s="313">
        <f t="shared" ca="1" si="0"/>
        <v>44545.5</v>
      </c>
      <c r="W29" s="361">
        <f t="shared" ca="1" si="1"/>
        <v>1200.4000000015367</v>
      </c>
      <c r="X29" s="228">
        <f t="shared" ca="1" si="1"/>
        <v>224.00000000016007</v>
      </c>
    </row>
    <row r="30" spans="1:24" s="32" customFormat="1" x14ac:dyDescent="0.2">
      <c r="A30" s="355">
        <f ca="1">INDIRECT(ADDRESS(Данные!$A22,4,1,1,"Данные"), 1)</f>
        <v>44545.541666666664</v>
      </c>
      <c r="B30" s="358">
        <f ca="1">IF(INDIRECT(ADDRESS(Данные!$A22,B$1,1,1,"Данные"),1)=0,B29,INDIRECT(ADDRESS(Данные!$A22,B$1,1,1,"Данные"),1))</f>
        <v>6124.6517999999996</v>
      </c>
      <c r="C30" s="350">
        <f ca="1">IF(INDIRECT(ADDRESS(Данные!$A22,C$1,1,1,"Данные"),1)=0,C29,INDIRECT(ADDRESS(Данные!$A22,C$1,1,1,"Данные"),1))</f>
        <v>1787.3670999999999</v>
      </c>
      <c r="D30" s="176">
        <f ca="1">(B30-B29)*D$10 * (3 - Данные!$A22 + Данные!$A21)</f>
        <v>1182.3999999978696</v>
      </c>
      <c r="E30" s="176">
        <f ca="1">(C30-C29)*D$10 * (3 - Данные!$A22 + Данные!$A21)</f>
        <v>245.19999999938591</v>
      </c>
      <c r="F30" s="350">
        <f ca="1">IF(INDIRECT(ADDRESS(Данные!$A22,F$1,1,1,"Данные"),1)=0,F29,INDIRECT(ADDRESS(Данные!$A22,F$1,1,1,"Данные"),1))</f>
        <v>0</v>
      </c>
      <c r="G30" s="350">
        <f ca="1">IF(INDIRECT(ADDRESS(Данные!$A22,G$1,1,1,"Данные"),1)=0,G29,INDIRECT(ADDRESS(Данные!$A22,G$1,1,1,"Данные"),1))</f>
        <v>0</v>
      </c>
      <c r="H30" s="176">
        <f ca="1">(F30-F29)*H$10 * (3 - Данные!$A22 + Данные!$A21)</f>
        <v>0</v>
      </c>
      <c r="I30" s="176">
        <f ca="1">(G30-G29)*H$10 * (3 - Данные!$A22 + Данные!$A21)</f>
        <v>0</v>
      </c>
      <c r="J30" s="350">
        <f ca="1">IF(INDIRECT(ADDRESS(Данные!$A22,J$1,1,1,"Данные"),1)=0,J29,INDIRECT(ADDRESS(Данные!$A22,J$1,1,1,"Данные"),1))</f>
        <v>107.56659999999999</v>
      </c>
      <c r="K30" s="350">
        <f ca="1">IF(INDIRECT(ADDRESS(Данные!$A22,K$1,1,1,"Данные"),1)=0,K29,INDIRECT(ADDRESS(Данные!$A22,K$1,1,1,"Данные"),1))</f>
        <v>6.9621000000000004</v>
      </c>
      <c r="L30" s="176">
        <f ca="1">(J30-J29)*L$10 * (3 - Данные!$A22 + Данные!$A21)</f>
        <v>0</v>
      </c>
      <c r="M30" s="176">
        <f ca="1">(K30-K29)*L$10 * (3 - Данные!$A22 + Данные!$A21)</f>
        <v>0</v>
      </c>
      <c r="N30" s="148"/>
      <c r="O30" s="147"/>
      <c r="P30" s="147"/>
      <c r="Q30" s="147"/>
      <c r="R30" s="148"/>
      <c r="S30" s="148"/>
      <c r="T30" s="147"/>
      <c r="U30" s="304"/>
      <c r="V30" s="313">
        <f t="shared" ca="1" si="0"/>
        <v>44545.541666666664</v>
      </c>
      <c r="W30" s="361">
        <f t="shared" ca="1" si="1"/>
        <v>1182.3999999978696</v>
      </c>
      <c r="X30" s="228">
        <f t="shared" ca="1" si="1"/>
        <v>245.19999999938591</v>
      </c>
    </row>
    <row r="31" spans="1:24" s="32" customFormat="1" x14ac:dyDescent="0.2">
      <c r="A31" s="355">
        <f ca="1">INDIRECT(ADDRESS(Данные!$A23,4,1,1,"Данные"), 1)</f>
        <v>44545.583333333336</v>
      </c>
      <c r="B31" s="358">
        <f ca="1">IF(INDIRECT(ADDRESS(Данные!$A23,B$1,1,1,"Данные"),1)=0,B30,INDIRECT(ADDRESS(Данные!$A23,B$1,1,1,"Данные"),1))</f>
        <v>6124.9363999999996</v>
      </c>
      <c r="C31" s="350">
        <f ca="1">IF(INDIRECT(ADDRESS(Данные!$A23,C$1,1,1,"Данные"),1)=0,C30,INDIRECT(ADDRESS(Данные!$A23,C$1,1,1,"Данные"),1))</f>
        <v>1787.4291000000001</v>
      </c>
      <c r="D31" s="176">
        <f ca="1">(B31-B30)*D$10 * (3 - Данные!$A23 + Данные!$A22)</f>
        <v>1138.3999999998196</v>
      </c>
      <c r="E31" s="176">
        <f ca="1">(C31-C30)*D$10 * (3 - Данные!$A23 + Данные!$A22)</f>
        <v>248.00000000050204</v>
      </c>
      <c r="F31" s="350">
        <f ca="1">IF(INDIRECT(ADDRESS(Данные!$A23,F$1,1,1,"Данные"),1)=0,F30,INDIRECT(ADDRESS(Данные!$A23,F$1,1,1,"Данные"),1))</f>
        <v>0</v>
      </c>
      <c r="G31" s="350">
        <f ca="1">IF(INDIRECT(ADDRESS(Данные!$A23,G$1,1,1,"Данные"),1)=0,G30,INDIRECT(ADDRESS(Данные!$A23,G$1,1,1,"Данные"),1))</f>
        <v>0</v>
      </c>
      <c r="H31" s="176">
        <f ca="1">(F31-F30)*H$10 * (3 - Данные!$A23 + Данные!$A22)</f>
        <v>0</v>
      </c>
      <c r="I31" s="176">
        <f ca="1">(G31-G30)*H$10 * (3 - Данные!$A23 + Данные!$A22)</f>
        <v>0</v>
      </c>
      <c r="J31" s="350">
        <f ca="1">IF(INDIRECT(ADDRESS(Данные!$A23,J$1,1,1,"Данные"),1)=0,J30,INDIRECT(ADDRESS(Данные!$A23,J$1,1,1,"Данные"),1))</f>
        <v>107.56659999999999</v>
      </c>
      <c r="K31" s="350">
        <f ca="1">IF(INDIRECT(ADDRESS(Данные!$A23,K$1,1,1,"Данные"),1)=0,K30,INDIRECT(ADDRESS(Данные!$A23,K$1,1,1,"Данные"),1))</f>
        <v>6.9621000000000004</v>
      </c>
      <c r="L31" s="176">
        <f ca="1">(J31-J30)*L$10 * (3 - Данные!$A23 + Данные!$A22)</f>
        <v>0</v>
      </c>
      <c r="M31" s="176">
        <f ca="1">(K31-K30)*L$10 * (3 - Данные!$A23 + Данные!$A22)</f>
        <v>0</v>
      </c>
      <c r="N31" s="148"/>
      <c r="O31" s="147"/>
      <c r="P31" s="147"/>
      <c r="Q31" s="147"/>
      <c r="R31" s="148"/>
      <c r="S31" s="148"/>
      <c r="T31" s="147"/>
      <c r="U31" s="304"/>
      <c r="V31" s="313">
        <f t="shared" ca="1" si="0"/>
        <v>44545.583333333336</v>
      </c>
      <c r="W31" s="361">
        <f t="shared" ca="1" si="1"/>
        <v>1138.3999999998196</v>
      </c>
      <c r="X31" s="228">
        <f t="shared" ca="1" si="1"/>
        <v>248.00000000050204</v>
      </c>
    </row>
    <row r="32" spans="1:24" s="32" customFormat="1" x14ac:dyDescent="0.2">
      <c r="A32" s="355">
        <f ca="1">INDIRECT(ADDRESS(Данные!$A24,4,1,1,"Данные"), 1)</f>
        <v>44545.625</v>
      </c>
      <c r="B32" s="358">
        <f ca="1">IF(INDIRECT(ADDRESS(Данные!$A24,B$1,1,1,"Данные"),1)=0,B31,INDIRECT(ADDRESS(Данные!$A24,B$1,1,1,"Данные"),1))</f>
        <v>6125.2137000000002</v>
      </c>
      <c r="C32" s="350">
        <f ca="1">IF(INDIRECT(ADDRESS(Данные!$A24,C$1,1,1,"Данные"),1)=0,C31,INDIRECT(ADDRESS(Данные!$A24,C$1,1,1,"Данные"),1))</f>
        <v>1787.4929</v>
      </c>
      <c r="D32" s="176">
        <f ca="1">(B32-B31)*D$10 * (3 - Данные!$A24 + Данные!$A23)</f>
        <v>1109.2000000026019</v>
      </c>
      <c r="E32" s="176">
        <f ca="1">(C32-C31)*D$10 * (3 - Данные!$A24 + Данные!$A23)</f>
        <v>255.19999999960419</v>
      </c>
      <c r="F32" s="350">
        <f ca="1">IF(INDIRECT(ADDRESS(Данные!$A24,F$1,1,1,"Данные"),1)=0,F31,INDIRECT(ADDRESS(Данные!$A24,F$1,1,1,"Данные"),1))</f>
        <v>0</v>
      </c>
      <c r="G32" s="350">
        <f ca="1">IF(INDIRECT(ADDRESS(Данные!$A24,G$1,1,1,"Данные"),1)=0,G31,INDIRECT(ADDRESS(Данные!$A24,G$1,1,1,"Данные"),1))</f>
        <v>0</v>
      </c>
      <c r="H32" s="176">
        <f ca="1">(F32-F31)*H$10 * (3 - Данные!$A24 + Данные!$A23)</f>
        <v>0</v>
      </c>
      <c r="I32" s="176">
        <f ca="1">(G32-G31)*H$10 * (3 - Данные!$A24 + Данные!$A23)</f>
        <v>0</v>
      </c>
      <c r="J32" s="350">
        <f ca="1">IF(INDIRECT(ADDRESS(Данные!$A24,J$1,1,1,"Данные"),1)=0,J31,INDIRECT(ADDRESS(Данные!$A24,J$1,1,1,"Данные"),1))</f>
        <v>107.56659999999999</v>
      </c>
      <c r="K32" s="350">
        <f ca="1">IF(INDIRECT(ADDRESS(Данные!$A24,K$1,1,1,"Данные"),1)=0,K31,INDIRECT(ADDRESS(Данные!$A24,K$1,1,1,"Данные"),1))</f>
        <v>6.9621000000000004</v>
      </c>
      <c r="L32" s="176">
        <f ca="1">(J32-J31)*L$10 * (3 - Данные!$A24 + Данные!$A23)</f>
        <v>0</v>
      </c>
      <c r="M32" s="176">
        <f ca="1">(K32-K31)*L$10 * (3 - Данные!$A24 + Данные!$A23)</f>
        <v>0</v>
      </c>
      <c r="N32" s="148"/>
      <c r="O32" s="147"/>
      <c r="P32" s="147"/>
      <c r="Q32" s="147"/>
      <c r="R32" s="148"/>
      <c r="S32" s="148"/>
      <c r="T32" s="147"/>
      <c r="U32" s="304"/>
      <c r="V32" s="313">
        <f t="shared" ca="1" si="0"/>
        <v>44545.625</v>
      </c>
      <c r="W32" s="361">
        <f t="shared" ca="1" si="1"/>
        <v>1109.2000000026019</v>
      </c>
      <c r="X32" s="228">
        <f t="shared" ca="1" si="1"/>
        <v>255.19999999960419</v>
      </c>
    </row>
    <row r="33" spans="1:24" s="32" customFormat="1" x14ac:dyDescent="0.2">
      <c r="A33" s="355">
        <f ca="1">INDIRECT(ADDRESS(Данные!$A25,4,1,1,"Данные"), 1)</f>
        <v>44545.666666666664</v>
      </c>
      <c r="B33" s="358">
        <f ca="1">IF(INDIRECT(ADDRESS(Данные!$A25,B$1,1,1,"Данные"),1)=0,B32,INDIRECT(ADDRESS(Данные!$A25,B$1,1,1,"Данные"),1))</f>
        <v>6125.4858000000004</v>
      </c>
      <c r="C33" s="350">
        <f ca="1">IF(INDIRECT(ADDRESS(Данные!$A25,C$1,1,1,"Данные"),1)=0,C32,INDIRECT(ADDRESS(Данные!$A25,C$1,1,1,"Данные"),1))</f>
        <v>1787.5565999999999</v>
      </c>
      <c r="D33" s="176">
        <f ca="1">(B33-B32)*D$10 * (3 - Данные!$A25 + Данные!$A24)</f>
        <v>1088.4000000005472</v>
      </c>
      <c r="E33" s="176">
        <f ca="1">(C33-C32)*D$10 * (3 - Данные!$A25 + Данные!$A24)</f>
        <v>254.7999999997046</v>
      </c>
      <c r="F33" s="350">
        <f ca="1">IF(INDIRECT(ADDRESS(Данные!$A25,F$1,1,1,"Данные"),1)=0,F32,INDIRECT(ADDRESS(Данные!$A25,F$1,1,1,"Данные"),1))</f>
        <v>0</v>
      </c>
      <c r="G33" s="350">
        <f ca="1">IF(INDIRECT(ADDRESS(Данные!$A25,G$1,1,1,"Данные"),1)=0,G32,INDIRECT(ADDRESS(Данные!$A25,G$1,1,1,"Данные"),1))</f>
        <v>0</v>
      </c>
      <c r="H33" s="176">
        <f ca="1">(F33-F32)*H$10 * (3 - Данные!$A25 + Данные!$A24)</f>
        <v>0</v>
      </c>
      <c r="I33" s="176">
        <f ca="1">(G33-G32)*H$10 * (3 - Данные!$A25 + Данные!$A24)</f>
        <v>0</v>
      </c>
      <c r="J33" s="350">
        <f ca="1">IF(INDIRECT(ADDRESS(Данные!$A25,J$1,1,1,"Данные"),1)=0,J32,INDIRECT(ADDRESS(Данные!$A25,J$1,1,1,"Данные"),1))</f>
        <v>107.56659999999999</v>
      </c>
      <c r="K33" s="350">
        <f ca="1">IF(INDIRECT(ADDRESS(Данные!$A25,K$1,1,1,"Данные"),1)=0,K32,INDIRECT(ADDRESS(Данные!$A25,K$1,1,1,"Данные"),1))</f>
        <v>6.9621000000000004</v>
      </c>
      <c r="L33" s="176">
        <f ca="1">(J33-J32)*L$10 * (3 - Данные!$A25 + Данные!$A24)</f>
        <v>0</v>
      </c>
      <c r="M33" s="176">
        <f ca="1">(K33-K32)*L$10 * (3 - Данные!$A25 + Данные!$A24)</f>
        <v>0</v>
      </c>
      <c r="N33" s="148"/>
      <c r="O33" s="147"/>
      <c r="P33" s="147"/>
      <c r="Q33" s="147"/>
      <c r="R33" s="148"/>
      <c r="S33" s="148"/>
      <c r="T33" s="147"/>
      <c r="U33" s="304"/>
      <c r="V33" s="313">
        <f t="shared" ca="1" si="0"/>
        <v>44545.666666666664</v>
      </c>
      <c r="W33" s="361">
        <f t="shared" ca="1" si="1"/>
        <v>1088.4000000005472</v>
      </c>
      <c r="X33" s="228">
        <f t="shared" ca="1" si="1"/>
        <v>254.7999999997046</v>
      </c>
    </row>
    <row r="34" spans="1:24" s="32" customFormat="1" x14ac:dyDescent="0.2">
      <c r="A34" s="355">
        <f ca="1">INDIRECT(ADDRESS(Данные!$A26,4,1,1,"Данные"), 1)</f>
        <v>44545.708333333336</v>
      </c>
      <c r="B34" s="358">
        <f ca="1">IF(INDIRECT(ADDRESS(Данные!$A26,B$1,1,1,"Данные"),1)=0,B33,INDIRECT(ADDRESS(Данные!$A26,B$1,1,1,"Данные"),1))</f>
        <v>6125.7583000000004</v>
      </c>
      <c r="C34" s="350">
        <f ca="1">IF(INDIRECT(ADDRESS(Данные!$A26,C$1,1,1,"Данные"),1)=0,C33,INDIRECT(ADDRESS(Данные!$A26,C$1,1,1,"Данные"),1))</f>
        <v>1787.6187</v>
      </c>
      <c r="D34" s="176">
        <f ca="1">(B34-B33)*D$10 * (3 - Данные!$A26 + Данные!$A25)</f>
        <v>1090.0000000001455</v>
      </c>
      <c r="E34" s="176">
        <f ca="1">(C34-C33)*D$10 * (3 - Данные!$A26 + Данные!$A25)</f>
        <v>248.40000000040163</v>
      </c>
      <c r="F34" s="350">
        <f ca="1">IF(INDIRECT(ADDRESS(Данные!$A26,F$1,1,1,"Данные"),1)=0,F33,INDIRECT(ADDRESS(Данные!$A26,F$1,1,1,"Данные"),1))</f>
        <v>0</v>
      </c>
      <c r="G34" s="350">
        <f ca="1">IF(INDIRECT(ADDRESS(Данные!$A26,G$1,1,1,"Данные"),1)=0,G33,INDIRECT(ADDRESS(Данные!$A26,G$1,1,1,"Данные"),1))</f>
        <v>0</v>
      </c>
      <c r="H34" s="176">
        <f ca="1">(F34-F33)*H$10 * (3 - Данные!$A26 + Данные!$A25)</f>
        <v>0</v>
      </c>
      <c r="I34" s="176">
        <f ca="1">(G34-G33)*H$10 * (3 - Данные!$A26 + Данные!$A25)</f>
        <v>0</v>
      </c>
      <c r="J34" s="350">
        <f ca="1">IF(INDIRECT(ADDRESS(Данные!$A26,J$1,1,1,"Данные"),1)=0,J33,INDIRECT(ADDRESS(Данные!$A26,J$1,1,1,"Данные"),1))</f>
        <v>107.56659999999999</v>
      </c>
      <c r="K34" s="350">
        <f ca="1">IF(INDIRECT(ADDRESS(Данные!$A26,K$1,1,1,"Данные"),1)=0,K33,INDIRECT(ADDRESS(Данные!$A26,K$1,1,1,"Данные"),1))</f>
        <v>6.9621000000000004</v>
      </c>
      <c r="L34" s="176">
        <f ca="1">(J34-J33)*L$10 * (3 - Данные!$A26 + Данные!$A25)</f>
        <v>0</v>
      </c>
      <c r="M34" s="176">
        <f ca="1">(K34-K33)*L$10 * (3 - Данные!$A26 + Данные!$A25)</f>
        <v>0</v>
      </c>
      <c r="N34" s="148"/>
      <c r="O34" s="147"/>
      <c r="P34" s="147"/>
      <c r="Q34" s="147"/>
      <c r="R34" s="148"/>
      <c r="S34" s="148"/>
      <c r="T34" s="147"/>
      <c r="U34" s="304"/>
      <c r="V34" s="313">
        <f t="shared" ca="1" si="0"/>
        <v>44545.708333333336</v>
      </c>
      <c r="W34" s="361">
        <f t="shared" ca="1" si="1"/>
        <v>1090.0000000001455</v>
      </c>
      <c r="X34" s="228">
        <f t="shared" ca="1" si="1"/>
        <v>248.40000000040163</v>
      </c>
    </row>
    <row r="35" spans="1:24" s="32" customFormat="1" x14ac:dyDescent="0.2">
      <c r="A35" s="355">
        <f ca="1">INDIRECT(ADDRESS(Данные!$A27,4,1,1,"Данные"), 1)</f>
        <v>44545.75</v>
      </c>
      <c r="B35" s="358">
        <f ca="1">IF(INDIRECT(ADDRESS(Данные!$A27,B$1,1,1,"Данные"),1)=0,B34,INDIRECT(ADDRESS(Данные!$A27,B$1,1,1,"Данные"),1))</f>
        <v>6126.0351000000001</v>
      </c>
      <c r="C35" s="350">
        <f ca="1">IF(INDIRECT(ADDRESS(Данные!$A27,C$1,1,1,"Данные"),1)=0,C34,INDIRECT(ADDRESS(Данные!$A27,C$1,1,1,"Данные"),1))</f>
        <v>1787.6764000000001</v>
      </c>
      <c r="D35" s="176">
        <f ca="1">(B35-B34)*D$10 * (3 - Данные!$A27 + Данные!$A26)</f>
        <v>1107.1999999985565</v>
      </c>
      <c r="E35" s="176">
        <f ca="1">(C35-C34)*D$10 * (3 - Данные!$A27 + Данные!$A26)</f>
        <v>230.80000000027212</v>
      </c>
      <c r="F35" s="350">
        <f ca="1">IF(INDIRECT(ADDRESS(Данные!$A27,F$1,1,1,"Данные"),1)=0,F34,INDIRECT(ADDRESS(Данные!$A27,F$1,1,1,"Данные"),1))</f>
        <v>0</v>
      </c>
      <c r="G35" s="350">
        <f ca="1">IF(INDIRECT(ADDRESS(Данные!$A27,G$1,1,1,"Данные"),1)=0,G34,INDIRECT(ADDRESS(Данные!$A27,G$1,1,1,"Данные"),1))</f>
        <v>0</v>
      </c>
      <c r="H35" s="176">
        <f ca="1">(F35-F34)*H$10 * (3 - Данные!$A27 + Данные!$A26)</f>
        <v>0</v>
      </c>
      <c r="I35" s="176">
        <f ca="1">(G35-G34)*H$10 * (3 - Данные!$A27 + Данные!$A26)</f>
        <v>0</v>
      </c>
      <c r="J35" s="350">
        <f ca="1">IF(INDIRECT(ADDRESS(Данные!$A27,J$1,1,1,"Данные"),1)=0,J34,INDIRECT(ADDRESS(Данные!$A27,J$1,1,1,"Данные"),1))</f>
        <v>107.56659999999999</v>
      </c>
      <c r="K35" s="350">
        <f ca="1">IF(INDIRECT(ADDRESS(Данные!$A27,K$1,1,1,"Данные"),1)=0,K34,INDIRECT(ADDRESS(Данные!$A27,K$1,1,1,"Данные"),1))</f>
        <v>6.9621000000000004</v>
      </c>
      <c r="L35" s="176">
        <f ca="1">(J35-J34)*L$10 * (3 - Данные!$A27 + Данные!$A26)</f>
        <v>0</v>
      </c>
      <c r="M35" s="176">
        <f ca="1">(K35-K34)*L$10 * (3 - Данные!$A27 + Данные!$A26)</f>
        <v>0</v>
      </c>
      <c r="N35" s="148"/>
      <c r="O35" s="147"/>
      <c r="P35" s="147"/>
      <c r="Q35" s="147"/>
      <c r="R35" s="148"/>
      <c r="S35" s="148"/>
      <c r="T35" s="147"/>
      <c r="U35" s="304"/>
      <c r="V35" s="313">
        <f t="shared" ca="1" si="0"/>
        <v>44545.75</v>
      </c>
      <c r="W35" s="361">
        <f t="shared" ca="1" si="1"/>
        <v>1107.1999999985565</v>
      </c>
      <c r="X35" s="228">
        <f t="shared" ca="1" si="1"/>
        <v>230.80000000027212</v>
      </c>
    </row>
    <row r="36" spans="1:24" s="32" customFormat="1" x14ac:dyDescent="0.2">
      <c r="A36" s="355">
        <f ca="1">INDIRECT(ADDRESS(Данные!$A28,4,1,1,"Данные"), 1)</f>
        <v>44545.791666666664</v>
      </c>
      <c r="B36" s="358">
        <f ca="1">IF(INDIRECT(ADDRESS(Данные!$A28,B$1,1,1,"Данные"),1)=0,B35,INDIRECT(ADDRESS(Данные!$A28,B$1,1,1,"Данные"),1))</f>
        <v>6126.3280000000004</v>
      </c>
      <c r="C36" s="350">
        <f ca="1">IF(INDIRECT(ADDRESS(Данные!$A28,C$1,1,1,"Данные"),1)=0,C35,INDIRECT(ADDRESS(Данные!$A28,C$1,1,1,"Данные"),1))</f>
        <v>1787.7297000000001</v>
      </c>
      <c r="D36" s="176">
        <f ca="1">(B36-B35)*D$10 * (3 - Данные!$A28 + Данные!$A27)</f>
        <v>1171.6000000014901</v>
      </c>
      <c r="E36" s="176">
        <f ca="1">(C36-C35)*D$10 * (3 - Данные!$A28 + Данные!$A27)</f>
        <v>213.20000000014261</v>
      </c>
      <c r="F36" s="350">
        <f ca="1">IF(INDIRECT(ADDRESS(Данные!$A28,F$1,1,1,"Данные"),1)=0,F35,INDIRECT(ADDRESS(Данные!$A28,F$1,1,1,"Данные"),1))</f>
        <v>0</v>
      </c>
      <c r="G36" s="350">
        <f ca="1">IF(INDIRECT(ADDRESS(Данные!$A28,G$1,1,1,"Данные"),1)=0,G35,INDIRECT(ADDRESS(Данные!$A28,G$1,1,1,"Данные"),1))</f>
        <v>0</v>
      </c>
      <c r="H36" s="176">
        <f ca="1">(F36-F35)*H$10 * (3 - Данные!$A28 + Данные!$A27)</f>
        <v>0</v>
      </c>
      <c r="I36" s="176">
        <f ca="1">(G36-G35)*H$10 * (3 - Данные!$A28 + Данные!$A27)</f>
        <v>0</v>
      </c>
      <c r="J36" s="350">
        <f ca="1">IF(INDIRECT(ADDRESS(Данные!$A28,J$1,1,1,"Данные"),1)=0,J35,INDIRECT(ADDRESS(Данные!$A28,J$1,1,1,"Данные"),1))</f>
        <v>107.56659999999999</v>
      </c>
      <c r="K36" s="350">
        <f ca="1">IF(INDIRECT(ADDRESS(Данные!$A28,K$1,1,1,"Данные"),1)=0,K35,INDIRECT(ADDRESS(Данные!$A28,K$1,1,1,"Данные"),1))</f>
        <v>6.9621000000000004</v>
      </c>
      <c r="L36" s="176">
        <f ca="1">(J36-J35)*L$10 * (3 - Данные!$A28 + Данные!$A27)</f>
        <v>0</v>
      </c>
      <c r="M36" s="176">
        <f ca="1">(K36-K35)*L$10 * (3 - Данные!$A28 + Данные!$A27)</f>
        <v>0</v>
      </c>
      <c r="N36" s="148"/>
      <c r="O36" s="147"/>
      <c r="P36" s="147"/>
      <c r="Q36" s="147"/>
      <c r="R36" s="148"/>
      <c r="S36" s="148"/>
      <c r="T36" s="147"/>
      <c r="U36" s="304"/>
      <c r="V36" s="313">
        <f t="shared" ca="1" si="0"/>
        <v>44545.791666666664</v>
      </c>
      <c r="W36" s="361">
        <f t="shared" ca="1" si="1"/>
        <v>1171.6000000014901</v>
      </c>
      <c r="X36" s="228">
        <f t="shared" ca="1" si="1"/>
        <v>213.20000000014261</v>
      </c>
    </row>
    <row r="37" spans="1:24" s="32" customFormat="1" x14ac:dyDescent="0.2">
      <c r="A37" s="355">
        <f ca="1">INDIRECT(ADDRESS(Данные!$A29,4,1,1,"Данные"), 1)</f>
        <v>44545.833333333336</v>
      </c>
      <c r="B37" s="358">
        <f ca="1">IF(INDIRECT(ADDRESS(Данные!$A29,B$1,1,1,"Данные"),1)=0,B36,INDIRECT(ADDRESS(Данные!$A29,B$1,1,1,"Данные"),1))</f>
        <v>6126.6211000000003</v>
      </c>
      <c r="C37" s="350">
        <f ca="1">IF(INDIRECT(ADDRESS(Данные!$A29,C$1,1,1,"Данные"),1)=0,C36,INDIRECT(ADDRESS(Данные!$A29,C$1,1,1,"Данные"),1))</f>
        <v>1787.7841000000001</v>
      </c>
      <c r="D37" s="176">
        <f ca="1">(B37-B36)*D$10 * (3 - Данные!$A29 + Данные!$A28)</f>
        <v>1172.3999999994703</v>
      </c>
      <c r="E37" s="176">
        <f ca="1">(C37-C36)*D$10 * (3 - Данные!$A29 + Данные!$A28)</f>
        <v>217.59999999994761</v>
      </c>
      <c r="F37" s="350">
        <f ca="1">IF(INDIRECT(ADDRESS(Данные!$A29,F$1,1,1,"Данные"),1)=0,F36,INDIRECT(ADDRESS(Данные!$A29,F$1,1,1,"Данные"),1))</f>
        <v>0</v>
      </c>
      <c r="G37" s="350">
        <f ca="1">IF(INDIRECT(ADDRESS(Данные!$A29,G$1,1,1,"Данные"),1)=0,G36,INDIRECT(ADDRESS(Данные!$A29,G$1,1,1,"Данные"),1))</f>
        <v>0</v>
      </c>
      <c r="H37" s="176">
        <f ca="1">(F37-F36)*H$10 * (3 - Данные!$A29 + Данные!$A28)</f>
        <v>0</v>
      </c>
      <c r="I37" s="176">
        <f ca="1">(G37-G36)*H$10 * (3 - Данные!$A29 + Данные!$A28)</f>
        <v>0</v>
      </c>
      <c r="J37" s="350">
        <f ca="1">IF(INDIRECT(ADDRESS(Данные!$A29,J$1,1,1,"Данные"),1)=0,J36,INDIRECT(ADDRESS(Данные!$A29,J$1,1,1,"Данные"),1))</f>
        <v>107.56659999999999</v>
      </c>
      <c r="K37" s="350">
        <f ca="1">IF(INDIRECT(ADDRESS(Данные!$A29,K$1,1,1,"Данные"),1)=0,K36,INDIRECT(ADDRESS(Данные!$A29,K$1,1,1,"Данные"),1))</f>
        <v>6.9621000000000004</v>
      </c>
      <c r="L37" s="176">
        <f ca="1">(J37-J36)*L$10 * (3 - Данные!$A29 + Данные!$A28)</f>
        <v>0</v>
      </c>
      <c r="M37" s="176">
        <f ca="1">(K37-K36)*L$10 * (3 - Данные!$A29 + Данные!$A28)</f>
        <v>0</v>
      </c>
      <c r="N37" s="148"/>
      <c r="O37" s="147"/>
      <c r="P37" s="147"/>
      <c r="Q37" s="147"/>
      <c r="R37" s="148"/>
      <c r="S37" s="148"/>
      <c r="T37" s="147"/>
      <c r="U37" s="304"/>
      <c r="V37" s="313">
        <f t="shared" ca="1" si="0"/>
        <v>44545.833333333336</v>
      </c>
      <c r="W37" s="361">
        <f t="shared" ca="1" si="1"/>
        <v>1172.3999999994703</v>
      </c>
      <c r="X37" s="228">
        <f t="shared" ca="1" si="1"/>
        <v>217.59999999994761</v>
      </c>
    </row>
    <row r="38" spans="1:24" s="32" customFormat="1" x14ac:dyDescent="0.2">
      <c r="A38" s="355">
        <f ca="1">INDIRECT(ADDRESS(Данные!$A30,4,1,1,"Данные"), 1)</f>
        <v>44545.875</v>
      </c>
      <c r="B38" s="358">
        <f ca="1">IF(INDIRECT(ADDRESS(Данные!$A30,B$1,1,1,"Данные"),1)=0,B37,INDIRECT(ADDRESS(Данные!$A30,B$1,1,1,"Данные"),1))</f>
        <v>6126.9159</v>
      </c>
      <c r="C38" s="350">
        <f ca="1">IF(INDIRECT(ADDRESS(Данные!$A30,C$1,1,1,"Данные"),1)=0,C37,INDIRECT(ADDRESS(Данные!$A30,C$1,1,1,"Данные"),1))</f>
        <v>1787.8364999999999</v>
      </c>
      <c r="D38" s="176">
        <f ca="1">(B38-B37)*D$10 * (3 - Данные!$A30 + Данные!$A29)</f>
        <v>1179.1999999986729</v>
      </c>
      <c r="E38" s="176">
        <f ca="1">(C38-C37)*D$10 * (3 - Данные!$A30 + Данные!$A29)</f>
        <v>209.59999999922729</v>
      </c>
      <c r="F38" s="350">
        <f ca="1">IF(INDIRECT(ADDRESS(Данные!$A30,F$1,1,1,"Данные"),1)=0,F37,INDIRECT(ADDRESS(Данные!$A30,F$1,1,1,"Данные"),1))</f>
        <v>0</v>
      </c>
      <c r="G38" s="350">
        <f ca="1">IF(INDIRECT(ADDRESS(Данные!$A30,G$1,1,1,"Данные"),1)=0,G37,INDIRECT(ADDRESS(Данные!$A30,G$1,1,1,"Данные"),1))</f>
        <v>0</v>
      </c>
      <c r="H38" s="176">
        <f ca="1">(F38-F37)*H$10 * (3 - Данные!$A30 + Данные!$A29)</f>
        <v>0</v>
      </c>
      <c r="I38" s="176">
        <f ca="1">(G38-G37)*H$10 * (3 - Данные!$A30 + Данные!$A29)</f>
        <v>0</v>
      </c>
      <c r="J38" s="350">
        <f ca="1">IF(INDIRECT(ADDRESS(Данные!$A30,J$1,1,1,"Данные"),1)=0,J37,INDIRECT(ADDRESS(Данные!$A30,J$1,1,1,"Данные"),1))</f>
        <v>107.56659999999999</v>
      </c>
      <c r="K38" s="350">
        <f ca="1">IF(INDIRECT(ADDRESS(Данные!$A30,K$1,1,1,"Данные"),1)=0,K37,INDIRECT(ADDRESS(Данные!$A30,K$1,1,1,"Данные"),1))</f>
        <v>6.9621000000000004</v>
      </c>
      <c r="L38" s="176">
        <f ca="1">(J38-J37)*L$10 * (3 - Данные!$A30 + Данные!$A29)</f>
        <v>0</v>
      </c>
      <c r="M38" s="176">
        <f ca="1">(K38-K37)*L$10 * (3 - Данные!$A30 + Данные!$A29)</f>
        <v>0</v>
      </c>
      <c r="N38" s="148"/>
      <c r="O38" s="147"/>
      <c r="P38" s="147"/>
      <c r="Q38" s="147"/>
      <c r="R38" s="148"/>
      <c r="S38" s="148"/>
      <c r="T38" s="147"/>
      <c r="U38" s="304"/>
      <c r="V38" s="313">
        <f t="shared" ca="1" si="0"/>
        <v>44545.875</v>
      </c>
      <c r="W38" s="361">
        <f t="shared" ca="1" si="1"/>
        <v>1179.1999999986729</v>
      </c>
      <c r="X38" s="228">
        <f t="shared" ca="1" si="1"/>
        <v>209.59999999922729</v>
      </c>
    </row>
    <row r="39" spans="1:24" s="32" customFormat="1" x14ac:dyDescent="0.2">
      <c r="A39" s="355">
        <f ca="1">INDIRECT(ADDRESS(Данные!$A31,4,1,1,"Данные"), 1)</f>
        <v>44545.895833333336</v>
      </c>
      <c r="B39" s="358">
        <f ca="1">IF(INDIRECT(ADDRESS(Данные!$A31,B$1,1,1,"Данные"),1)=0,B38,INDIRECT(ADDRESS(Данные!$A31,B$1,1,1,"Данные"),1))</f>
        <v>6127.0613999999996</v>
      </c>
      <c r="C39" s="350">
        <f ca="1">IF(INDIRECT(ADDRESS(Данные!$A31,C$1,1,1,"Данные"),1)=0,C38,INDIRECT(ADDRESS(Данные!$A31,C$1,1,1,"Данные"),1))</f>
        <v>1787.8619000000001</v>
      </c>
      <c r="D39" s="176">
        <f ca="1">(B39-B38)*D$10 * (3 - Данные!$A31 + Данные!$A30)</f>
        <v>1163.9999999970314</v>
      </c>
      <c r="E39" s="176">
        <f ca="1">(C39-C38)*D$10 * (3 - Данные!$A31 + Данные!$A30)</f>
        <v>203.20000000174332</v>
      </c>
      <c r="F39" s="350">
        <f ca="1">IF(INDIRECT(ADDRESS(Данные!$A31,F$1,1,1,"Данные"),1)=0,F38,INDIRECT(ADDRESS(Данные!$A31,F$1,1,1,"Данные"),1))</f>
        <v>0</v>
      </c>
      <c r="G39" s="350">
        <f ca="1">IF(INDIRECT(ADDRESS(Данные!$A31,G$1,1,1,"Данные"),1)=0,G38,INDIRECT(ADDRESS(Данные!$A31,G$1,1,1,"Данные"),1))</f>
        <v>0</v>
      </c>
      <c r="H39" s="176">
        <f ca="1">(F39-F38)*H$10 * (3 - Данные!$A31 + Данные!$A30)</f>
        <v>0</v>
      </c>
      <c r="I39" s="176">
        <f ca="1">(G39-G38)*H$10 * (3 - Данные!$A31 + Данные!$A30)</f>
        <v>0</v>
      </c>
      <c r="J39" s="350">
        <f ca="1">IF(INDIRECT(ADDRESS(Данные!$A31,J$1,1,1,"Данные"),1)=0,J38,INDIRECT(ADDRESS(Данные!$A31,J$1,1,1,"Данные"),1))</f>
        <v>107.56659999999999</v>
      </c>
      <c r="K39" s="350">
        <f ca="1">IF(INDIRECT(ADDRESS(Данные!$A31,K$1,1,1,"Данные"),1)=0,K38,INDIRECT(ADDRESS(Данные!$A31,K$1,1,1,"Данные"),1))</f>
        <v>6.9621000000000004</v>
      </c>
      <c r="L39" s="176">
        <f ca="1">(J39-J38)*L$10 * (3 - Данные!$A31 + Данные!$A30)</f>
        <v>0</v>
      </c>
      <c r="M39" s="176">
        <f ca="1">(K39-K38)*L$10 * (3 - Данные!$A31 + Данные!$A30)</f>
        <v>0</v>
      </c>
      <c r="N39" s="148"/>
      <c r="O39" s="147"/>
      <c r="P39" s="147"/>
      <c r="Q39" s="147"/>
      <c r="R39" s="148"/>
      <c r="S39" s="148"/>
      <c r="T39" s="147"/>
      <c r="U39" s="304"/>
      <c r="V39" s="313">
        <f t="shared" ca="1" si="0"/>
        <v>44545.895833333336</v>
      </c>
      <c r="W39" s="361">
        <f t="shared" ca="1" si="1"/>
        <v>1163.9999999970314</v>
      </c>
      <c r="X39" s="228">
        <f t="shared" ca="1" si="1"/>
        <v>203.20000000174332</v>
      </c>
    </row>
    <row r="40" spans="1:24" s="32" customFormat="1" ht="12" customHeight="1" x14ac:dyDescent="0.2">
      <c r="A40" s="355">
        <f ca="1">INDIRECT(ADDRESS(Данные!$A32,4,1,1,"Данные"), 1)</f>
        <v>44545.916666666664</v>
      </c>
      <c r="B40" s="358">
        <f ca="1">IF(INDIRECT(ADDRESS(Данные!$A32,B$1,1,1,"Данные"),1)=0,B39,INDIRECT(ADDRESS(Данные!$A32,B$1,1,1,"Данные"),1))</f>
        <v>6127.0613999999996</v>
      </c>
      <c r="C40" s="350">
        <f ca="1">IF(INDIRECT(ADDRESS(Данные!$A32,C$1,1,1,"Данные"),1)=0,C39,INDIRECT(ADDRESS(Данные!$A32,C$1,1,1,"Данные"),1))</f>
        <v>1787.8619000000001</v>
      </c>
      <c r="D40" s="176">
        <f ca="1">(B40-B39)*D$10 * (3 - Данные!$A32 + Данные!$A31)</f>
        <v>0</v>
      </c>
      <c r="E40" s="176">
        <f ca="1">(C40-C39)*D$10 * (3 - Данные!$A32 + Данные!$A31)</f>
        <v>0</v>
      </c>
      <c r="F40" s="350">
        <f ca="1">IF(INDIRECT(ADDRESS(Данные!$A32,F$1,1,1,"Данные"),1)=0,F39,INDIRECT(ADDRESS(Данные!$A32,F$1,1,1,"Данные"),1))</f>
        <v>0</v>
      </c>
      <c r="G40" s="350">
        <f ca="1">IF(INDIRECT(ADDRESS(Данные!$A32,G$1,1,1,"Данные"),1)=0,G39,INDIRECT(ADDRESS(Данные!$A32,G$1,1,1,"Данные"),1))</f>
        <v>0</v>
      </c>
      <c r="H40" s="176">
        <f ca="1">(F40-F39)*H$10 * (3 - Данные!$A32 + Данные!$A31)</f>
        <v>0</v>
      </c>
      <c r="I40" s="176">
        <f ca="1">(G40-G39)*H$10 * (3 - Данные!$A32 + Данные!$A31)</f>
        <v>0</v>
      </c>
      <c r="J40" s="350">
        <f ca="1">IF(INDIRECT(ADDRESS(Данные!$A32,J$1,1,1,"Данные"),1)=0,J39,INDIRECT(ADDRESS(Данные!$A32,J$1,1,1,"Данные"),1))</f>
        <v>107.56659999999999</v>
      </c>
      <c r="K40" s="350">
        <f ca="1">IF(INDIRECT(ADDRESS(Данные!$A32,K$1,1,1,"Данные"),1)=0,K39,INDIRECT(ADDRESS(Данные!$A32,K$1,1,1,"Данные"),1))</f>
        <v>6.9621000000000004</v>
      </c>
      <c r="L40" s="176">
        <f ca="1">(J40-J39)*L$10 * (3 - Данные!$A32 + Данные!$A31)</f>
        <v>0</v>
      </c>
      <c r="M40" s="176">
        <f ca="1">(K40-K39)*L$10 * (3 - Данные!$A32 + Данные!$A31)</f>
        <v>0</v>
      </c>
      <c r="N40" s="148"/>
      <c r="O40" s="147"/>
      <c r="P40" s="147"/>
      <c r="Q40" s="147"/>
      <c r="R40" s="148"/>
      <c r="S40" s="148"/>
      <c r="T40" s="147"/>
      <c r="U40" s="304"/>
      <c r="V40" s="313">
        <f t="shared" ca="1" si="0"/>
        <v>44545.916666666664</v>
      </c>
      <c r="W40" s="361">
        <f t="shared" ca="1" si="1"/>
        <v>0</v>
      </c>
      <c r="X40" s="228">
        <f t="shared" ca="1" si="1"/>
        <v>0</v>
      </c>
    </row>
    <row r="41" spans="1:24" s="32" customFormat="1" x14ac:dyDescent="0.2">
      <c r="A41" s="355">
        <f ca="1">INDIRECT(ADDRESS(Данные!$A33,4,1,1,"Данные"), 1)</f>
        <v>44545.9375</v>
      </c>
      <c r="B41" s="358">
        <f ca="1">IF(INDIRECT(ADDRESS(Данные!$A33,B$1,1,1,"Данные"),1)=0,B40,INDIRECT(ADDRESS(Данные!$A33,B$1,1,1,"Данные"),1))</f>
        <v>6127.0613999999996</v>
      </c>
      <c r="C41" s="350">
        <f ca="1">IF(INDIRECT(ADDRESS(Данные!$A33,C$1,1,1,"Данные"),1)=0,C40,INDIRECT(ADDRESS(Данные!$A33,C$1,1,1,"Данные"),1))</f>
        <v>1787.8619000000001</v>
      </c>
      <c r="D41" s="176">
        <f ca="1">(B41-B40)*D$10 * (3 - Данные!$A33 + Данные!$A32)</f>
        <v>0</v>
      </c>
      <c r="E41" s="176">
        <f ca="1">(C41-C40)*D$10 * (3 - Данные!$A33 + Данные!$A32)</f>
        <v>0</v>
      </c>
      <c r="F41" s="350">
        <f ca="1">IF(INDIRECT(ADDRESS(Данные!$A33,F$1,1,1,"Данные"),1)=0,F40,INDIRECT(ADDRESS(Данные!$A33,F$1,1,1,"Данные"),1))</f>
        <v>0</v>
      </c>
      <c r="G41" s="350">
        <f ca="1">IF(INDIRECT(ADDRESS(Данные!$A33,G$1,1,1,"Данные"),1)=0,G40,INDIRECT(ADDRESS(Данные!$A33,G$1,1,1,"Данные"),1))</f>
        <v>0</v>
      </c>
      <c r="H41" s="176">
        <f ca="1">(F41-F40)*H$10 * (3 - Данные!$A33 + Данные!$A32)</f>
        <v>0</v>
      </c>
      <c r="I41" s="176">
        <f ca="1">(G41-G40)*H$10 * (3 - Данные!$A33 + Данные!$A32)</f>
        <v>0</v>
      </c>
      <c r="J41" s="350">
        <f ca="1">IF(INDIRECT(ADDRESS(Данные!$A33,J$1,1,1,"Данные"),1)=0,J40,INDIRECT(ADDRESS(Данные!$A33,J$1,1,1,"Данные"),1))</f>
        <v>107.56659999999999</v>
      </c>
      <c r="K41" s="350">
        <f ca="1">IF(INDIRECT(ADDRESS(Данные!$A33,K$1,1,1,"Данные"),1)=0,K40,INDIRECT(ADDRESS(Данные!$A33,K$1,1,1,"Данные"),1))</f>
        <v>6.9621000000000004</v>
      </c>
      <c r="L41" s="176">
        <f ca="1">(J41-J40)*L$10 * (3 - Данные!$A33 + Данные!$A32)</f>
        <v>0</v>
      </c>
      <c r="M41" s="176">
        <f ca="1">(K41-K40)*L$10 * (3 - Данные!$A33 + Данные!$A32)</f>
        <v>0</v>
      </c>
      <c r="N41" s="148"/>
      <c r="O41" s="147"/>
      <c r="P41" s="147"/>
      <c r="Q41" s="147"/>
      <c r="R41" s="148"/>
      <c r="S41" s="148"/>
      <c r="T41" s="147"/>
      <c r="U41" s="304"/>
      <c r="V41" s="313">
        <f t="shared" ca="1" si="0"/>
        <v>44545.9375</v>
      </c>
      <c r="W41" s="361">
        <f t="shared" ca="1" si="1"/>
        <v>0</v>
      </c>
      <c r="X41" s="228">
        <f t="shared" ca="1" si="1"/>
        <v>0</v>
      </c>
    </row>
    <row r="42" spans="1:24" s="32" customFormat="1" x14ac:dyDescent="0.2">
      <c r="A42" s="355">
        <f ca="1">INDIRECT(ADDRESS(Данные!$A34,4,1,1,"Данные"), 1)</f>
        <v>44545.958333333336</v>
      </c>
      <c r="B42" s="358">
        <f ca="1">IF(INDIRECT(ADDRESS(Данные!$A34,B$1,1,1,"Данные"),1)=0,B41,INDIRECT(ADDRESS(Данные!$A34,B$1,1,1,"Данные"),1))</f>
        <v>6127.0613999999996</v>
      </c>
      <c r="C42" s="350">
        <f ca="1">IF(INDIRECT(ADDRESS(Данные!$A34,C$1,1,1,"Данные"),1)=0,C41,INDIRECT(ADDRESS(Данные!$A34,C$1,1,1,"Данные"),1))</f>
        <v>1787.8619000000001</v>
      </c>
      <c r="D42" s="176">
        <f ca="1">(B42-B41)*D$10 * (3 - Данные!$A34 + Данные!$A33)</f>
        <v>0</v>
      </c>
      <c r="E42" s="176">
        <f ca="1">(C42-C41)*D$10 * (3 - Данные!$A34 + Данные!$A33)</f>
        <v>0</v>
      </c>
      <c r="F42" s="350">
        <f ca="1">IF(INDIRECT(ADDRESS(Данные!$A34,F$1,1,1,"Данные"),1)=0,F41,INDIRECT(ADDRESS(Данные!$A34,F$1,1,1,"Данные"),1))</f>
        <v>0</v>
      </c>
      <c r="G42" s="350">
        <f ca="1">IF(INDIRECT(ADDRESS(Данные!$A34,G$1,1,1,"Данные"),1)=0,G41,INDIRECT(ADDRESS(Данные!$A34,G$1,1,1,"Данные"),1))</f>
        <v>0</v>
      </c>
      <c r="H42" s="176">
        <f ca="1">(F42-F41)*H$10 * (3 - Данные!$A34 + Данные!$A33)</f>
        <v>0</v>
      </c>
      <c r="I42" s="176">
        <f ca="1">(G42-G41)*H$10 * (3 - Данные!$A34 + Данные!$A33)</f>
        <v>0</v>
      </c>
      <c r="J42" s="350">
        <f ca="1">IF(INDIRECT(ADDRESS(Данные!$A34,J$1,1,1,"Данные"),1)=0,J41,INDIRECT(ADDRESS(Данные!$A34,J$1,1,1,"Данные"),1))</f>
        <v>107.56659999999999</v>
      </c>
      <c r="K42" s="350">
        <f ca="1">IF(INDIRECT(ADDRESS(Данные!$A34,K$1,1,1,"Данные"),1)=0,K41,INDIRECT(ADDRESS(Данные!$A34,K$1,1,1,"Данные"),1))</f>
        <v>6.9621000000000004</v>
      </c>
      <c r="L42" s="176">
        <f ca="1">(J42-J41)*L$10 * (3 - Данные!$A34 + Данные!$A33)</f>
        <v>0</v>
      </c>
      <c r="M42" s="176">
        <f ca="1">(K42-K41)*L$10 * (3 - Данные!$A34 + Данные!$A33)</f>
        <v>0</v>
      </c>
      <c r="N42" s="148"/>
      <c r="O42" s="147"/>
      <c r="P42" s="147"/>
      <c r="Q42" s="147"/>
      <c r="R42" s="148"/>
      <c r="S42" s="148"/>
      <c r="T42" s="147"/>
      <c r="U42" s="304"/>
      <c r="V42" s="313">
        <f t="shared" ca="1" si="0"/>
        <v>44545.958333333336</v>
      </c>
      <c r="W42" s="361">
        <f t="shared" ca="1" si="1"/>
        <v>0</v>
      </c>
      <c r="X42" s="228">
        <f t="shared" ca="1" si="1"/>
        <v>0</v>
      </c>
    </row>
    <row r="43" spans="1:24" s="32" customFormat="1" x14ac:dyDescent="0.2">
      <c r="A43" s="355">
        <f ca="1">INDIRECT(ADDRESS(Данные!$A35,4,1,1,"Данные"), 1)</f>
        <v>44546</v>
      </c>
      <c r="B43" s="358">
        <f ca="1">IF(INDIRECT(ADDRESS(Данные!$A35,B$1,1,1,"Данные"),1)=0,B42,INDIRECT(ADDRESS(Данные!$A35,B$1,1,1,"Данные"),1))</f>
        <v>6127.8326999999999</v>
      </c>
      <c r="C43" s="350">
        <f ca="1">IF(INDIRECT(ADDRESS(Данные!$A35,C$1,1,1,"Данные"),1)=0,C42,INDIRECT(ADDRESS(Данные!$A35,C$1,1,1,"Данные"),1))</f>
        <v>1788.0038</v>
      </c>
      <c r="D43" s="176">
        <f ca="1">(B43-B42)*D$10 * (3 - Данные!$A35 + Данные!$A34)</f>
        <v>3085.2000000013504</v>
      </c>
      <c r="E43" s="176">
        <f ca="1">(C43-C42)*D$10 * (3 - Данные!$A35 + Данные!$A34)</f>
        <v>567.59999999940192</v>
      </c>
      <c r="F43" s="350">
        <f ca="1">IF(INDIRECT(ADDRESS(Данные!$A35,F$1,1,1,"Данные"),1)=0,F42,INDIRECT(ADDRESS(Данные!$A35,F$1,1,1,"Данные"),1))</f>
        <v>0</v>
      </c>
      <c r="G43" s="350">
        <f ca="1">IF(INDIRECT(ADDRESS(Данные!$A35,G$1,1,1,"Данные"),1)=0,G42,INDIRECT(ADDRESS(Данные!$A35,G$1,1,1,"Данные"),1))</f>
        <v>0</v>
      </c>
      <c r="H43" s="176">
        <f ca="1">(F43-F42)*H$10 * (3 - Данные!$A35 + Данные!$A34)</f>
        <v>0</v>
      </c>
      <c r="I43" s="176">
        <f ca="1">(G43-G42)*H$10 * (3 - Данные!$A35 + Данные!$A34)</f>
        <v>0</v>
      </c>
      <c r="J43" s="350">
        <f ca="1">IF(INDIRECT(ADDRESS(Данные!$A35,J$1,1,1,"Данные"),1)=0,J42,INDIRECT(ADDRESS(Данные!$A35,J$1,1,1,"Данные"),1))</f>
        <v>107.56659999999999</v>
      </c>
      <c r="K43" s="350">
        <f ca="1">IF(INDIRECT(ADDRESS(Данные!$A35,K$1,1,1,"Данные"),1)=0,K42,INDIRECT(ADDRESS(Данные!$A35,K$1,1,1,"Данные"),1))</f>
        <v>6.9621000000000004</v>
      </c>
      <c r="L43" s="176">
        <f ca="1">(J43-J42)*L$10 * (3 - Данные!$A35 + Данные!$A34)</f>
        <v>0</v>
      </c>
      <c r="M43" s="176">
        <f ca="1">(K43-K42)*L$10 * (3 - Данные!$A35 + Данные!$A34)</f>
        <v>0</v>
      </c>
      <c r="N43" s="148"/>
      <c r="O43" s="147"/>
      <c r="P43" s="147"/>
      <c r="Q43" s="147"/>
      <c r="R43" s="148"/>
      <c r="S43" s="148"/>
      <c r="T43" s="147"/>
      <c r="U43" s="304"/>
      <c r="V43" s="313">
        <f t="shared" ca="1" si="0"/>
        <v>44546</v>
      </c>
      <c r="W43" s="361">
        <f t="shared" ca="1" si="1"/>
        <v>3085.2000000013504</v>
      </c>
      <c r="X43" s="228">
        <f t="shared" ca="1" si="1"/>
        <v>567.59999999940192</v>
      </c>
    </row>
    <row r="44" spans="1:24" s="32" customFormat="1" x14ac:dyDescent="0.2">
      <c r="A44" s="355" t="e">
        <f ca="1">INDIRECT(ADDRESS(Данные!$A36,4,1,1,"Данные"), 1)</f>
        <v>#VALUE!</v>
      </c>
      <c r="B44" s="358" t="e">
        <f ca="1">IF(INDIRECT(ADDRESS(Данные!$A36,B$1,1,1,"Данные"),1)=0,B43,INDIRECT(ADDRESS(Данные!$A36,B$1,1,1,"Данные"),1))</f>
        <v>#VALUE!</v>
      </c>
      <c r="C44" s="350" t="e">
        <f ca="1">IF(INDIRECT(ADDRESS(Данные!$A36,C$1,1,1,"Данные"),1)=0,C43,INDIRECT(ADDRESS(Данные!$A36,C$1,1,1,"Данные"),1))</f>
        <v>#VALUE!</v>
      </c>
      <c r="D44" s="176" t="e">
        <f ca="1">(B44-B43)*D$10 * (3 - Данные!$A36 + Данные!$A35)</f>
        <v>#VALUE!</v>
      </c>
      <c r="E44" s="176" t="e">
        <f ca="1">(C44-C43)*D$10 * (3 - Данные!$A36 + Данные!$A35)</f>
        <v>#VALUE!</v>
      </c>
      <c r="F44" s="350" t="e">
        <f ca="1">IF(INDIRECT(ADDRESS(Данные!$A36,F$1,1,1,"Данные"),1)=0,F43,INDIRECT(ADDRESS(Данные!$A36,F$1,1,1,"Данные"),1))</f>
        <v>#VALUE!</v>
      </c>
      <c r="G44" s="350" t="e">
        <f ca="1">IF(INDIRECT(ADDRESS(Данные!$A36,G$1,1,1,"Данные"),1)=0,G43,INDIRECT(ADDRESS(Данные!$A36,G$1,1,1,"Данные"),1))</f>
        <v>#VALUE!</v>
      </c>
      <c r="H44" s="176" t="e">
        <f ca="1">(F44-F43)*H$10 * (3 - Данные!$A36 + Данные!$A35)</f>
        <v>#VALUE!</v>
      </c>
      <c r="I44" s="176" t="e">
        <f ca="1">(G44-G43)*H$10 * (3 - Данные!$A36 + Данные!$A35)</f>
        <v>#VALUE!</v>
      </c>
      <c r="J44" s="350" t="e">
        <f ca="1">IF(INDIRECT(ADDRESS(Данные!$A36,J$1,1,1,"Данные"),1)=0,J43,INDIRECT(ADDRESS(Данные!$A36,J$1,1,1,"Данные"),1))</f>
        <v>#VALUE!</v>
      </c>
      <c r="K44" s="350" t="e">
        <f ca="1">IF(INDIRECT(ADDRESS(Данные!$A36,K$1,1,1,"Данные"),1)=0,K43,INDIRECT(ADDRESS(Данные!$A36,K$1,1,1,"Данные"),1))</f>
        <v>#VALUE!</v>
      </c>
      <c r="L44" s="176" t="e">
        <f ca="1">(J44-J43)*L$10 * (3 - Данные!$A36 + Данные!$A35)</f>
        <v>#VALUE!</v>
      </c>
      <c r="M44" s="176" t="e">
        <f ca="1">(K44-K43)*L$10 * (3 - Данные!$A36 + Данные!$A35)</f>
        <v>#VALUE!</v>
      </c>
      <c r="N44" s="148"/>
      <c r="O44" s="147"/>
      <c r="P44" s="147"/>
      <c r="Q44" s="147"/>
      <c r="R44" s="148"/>
      <c r="S44" s="148"/>
      <c r="T44" s="147"/>
      <c r="U44" s="304"/>
      <c r="V44" s="313" t="e">
        <f t="shared" ca="1" si="0"/>
        <v>#VALUE!</v>
      </c>
      <c r="W44" s="361" t="e">
        <f ca="1">D44+H44+L44+P44+T44</f>
        <v>#VALUE!</v>
      </c>
      <c r="X44" s="228" t="e">
        <f ca="1">E44+I44+M44+Q44+U44</f>
        <v>#VALUE!</v>
      </c>
    </row>
    <row r="45" spans="1:24" s="32" customFormat="1" ht="13.5" thickBot="1" x14ac:dyDescent="0.25">
      <c r="A45" s="356" t="e">
        <f ca="1">INDIRECT(ADDRESS(Данные!$A37,4,1,1,"Данные"), 1)</f>
        <v>#VALUE!</v>
      </c>
      <c r="B45" s="359" t="e">
        <f ca="1">IF(INDIRECT(ADDRESS(Данные!$A37,B$1,1,1,"Данные"),1)=0,B44,INDIRECT(ADDRESS(Данные!$A37,B$1,1,1,"Данные"),1))</f>
        <v>#VALUE!</v>
      </c>
      <c r="C45" s="351" t="e">
        <f ca="1">IF(INDIRECT(ADDRESS(Данные!$A37,C$1,1,1,"Данные"),1)=0,C44,INDIRECT(ADDRESS(Данные!$A37,C$1,1,1,"Данные"),1))</f>
        <v>#VALUE!</v>
      </c>
      <c r="D45" s="291" t="e">
        <f ca="1">(B45-B44)*D$10 * (3 - Данные!$A37 + Данные!$A36)</f>
        <v>#VALUE!</v>
      </c>
      <c r="E45" s="291" t="e">
        <f ca="1">(C45-C44)*D$10 * (3 - Данные!$A37 + Данные!$A36)</f>
        <v>#VALUE!</v>
      </c>
      <c r="F45" s="351" t="e">
        <f ca="1">IF(INDIRECT(ADDRESS(Данные!$A37,F$1,1,1,"Данные"),1)=0,F44,INDIRECT(ADDRESS(Данные!$A37,F$1,1,1,"Данные"),1))</f>
        <v>#VALUE!</v>
      </c>
      <c r="G45" s="351" t="e">
        <f ca="1">IF(INDIRECT(ADDRESS(Данные!$A37,G$1,1,1,"Данные"),1)=0,G44,INDIRECT(ADDRESS(Данные!$A37,G$1,1,1,"Данные"),1))</f>
        <v>#VALUE!</v>
      </c>
      <c r="H45" s="291" t="e">
        <f ca="1">(F45-F44)*H$10 * (3 - Данные!$A37 + Данные!$A36)</f>
        <v>#VALUE!</v>
      </c>
      <c r="I45" s="291" t="e">
        <f ca="1">(G45-G44)*H$10 * (3 - Данные!$A37 + Данные!$A36)</f>
        <v>#VALUE!</v>
      </c>
      <c r="J45" s="351" t="e">
        <f ca="1">IF(INDIRECT(ADDRESS(Данные!$A37,J$1,1,1,"Данные"),1)=0,J44,INDIRECT(ADDRESS(Данные!$A37,J$1,1,1,"Данные"),1))</f>
        <v>#VALUE!</v>
      </c>
      <c r="K45" s="351" t="e">
        <f ca="1">IF(INDIRECT(ADDRESS(Данные!$A37,K$1,1,1,"Данные"),1)=0,K44,INDIRECT(ADDRESS(Данные!$A37,K$1,1,1,"Данные"),1))</f>
        <v>#VALUE!</v>
      </c>
      <c r="L45" s="291" t="e">
        <f ca="1">(J45-J44)*L$10 * (3 - Данные!$A37 + Данные!$A36)</f>
        <v>#VALUE!</v>
      </c>
      <c r="M45" s="291" t="e">
        <f ca="1">(K45-K44)*L$10 * (3 - Данные!$A37 + Данные!$A36)</f>
        <v>#VALUE!</v>
      </c>
      <c r="N45" s="151"/>
      <c r="O45" s="152"/>
      <c r="P45" s="152"/>
      <c r="Q45" s="152"/>
      <c r="R45" s="151"/>
      <c r="S45" s="151"/>
      <c r="T45" s="152"/>
      <c r="U45" s="308"/>
      <c r="V45" s="314" t="e">
        <f t="shared" ca="1" si="0"/>
        <v>#VALUE!</v>
      </c>
      <c r="W45" s="362" t="e">
        <f ca="1">D45+H45+L45+P45+T45</f>
        <v>#VALUE!</v>
      </c>
      <c r="X45" s="341" t="e">
        <f ca="1">E45+I45+M45+Q45+U45</f>
        <v>#VALUE!</v>
      </c>
    </row>
    <row r="46" spans="1:24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x14ac:dyDescent="0.2">
      <c r="A47" s="144" t="s">
        <v>2</v>
      </c>
      <c r="B47" s="144"/>
      <c r="C47" s="184" t="s">
        <v>27</v>
      </c>
      <c r="D47" s="153">
        <f ca="1">( B43-B15)*D10</f>
        <v>28789.600000000064</v>
      </c>
      <c r="E47" s="153">
        <f ca="1">( C43-C15)*D10</f>
        <v>5526.3999999997395</v>
      </c>
      <c r="F47" s="144"/>
      <c r="G47" s="184" t="s">
        <v>27</v>
      </c>
      <c r="H47" s="153">
        <f ca="1">( F43-F15)*H10</f>
        <v>0</v>
      </c>
      <c r="I47" s="153">
        <f ca="1">( G43-G15)*H10</f>
        <v>0</v>
      </c>
      <c r="J47" s="144"/>
      <c r="K47" s="184" t="s">
        <v>27</v>
      </c>
      <c r="L47" s="153">
        <f ca="1">( J43-J15)*L10</f>
        <v>0</v>
      </c>
      <c r="M47" s="153">
        <f ca="1">( K43-K15)*L10</f>
        <v>0</v>
      </c>
      <c r="N47" s="144"/>
      <c r="O47" s="184" t="s">
        <v>27</v>
      </c>
      <c r="P47" s="153">
        <f>( N43-N15)*P10</f>
        <v>0</v>
      </c>
      <c r="Q47" s="153">
        <f>( O43-O15)*P10</f>
        <v>0</v>
      </c>
      <c r="R47" s="144"/>
      <c r="S47" s="184" t="s">
        <v>27</v>
      </c>
      <c r="T47" s="153">
        <f>( R43-R15)*T10</f>
        <v>0</v>
      </c>
      <c r="U47" s="153">
        <f>( S43-S15)*T10</f>
        <v>0</v>
      </c>
      <c r="V47" s="144"/>
      <c r="W47" s="153">
        <f ca="1">D47+H47+L47+P47+T47</f>
        <v>28789.600000000064</v>
      </c>
      <c r="X47" s="153">
        <f ca="1">E47+I47+M47+Q47+U47</f>
        <v>5526.3999999997395</v>
      </c>
    </row>
    <row r="48" spans="1:24" x14ac:dyDescent="0.2">
      <c r="A48" s="230"/>
      <c r="B48" s="230"/>
      <c r="C48" s="230"/>
      <c r="D48" s="230" t="s">
        <v>29</v>
      </c>
      <c r="E48" s="230" t="s">
        <v>28</v>
      </c>
      <c r="F48" s="230"/>
      <c r="G48" s="230"/>
      <c r="H48" s="230" t="s">
        <v>29</v>
      </c>
      <c r="I48" s="230" t="s">
        <v>28</v>
      </c>
      <c r="J48" s="230"/>
      <c r="K48" s="230"/>
      <c r="L48" s="230" t="s">
        <v>29</v>
      </c>
      <c r="M48" s="230" t="s">
        <v>28</v>
      </c>
      <c r="N48" s="230"/>
      <c r="O48" s="230"/>
      <c r="P48" s="230" t="s">
        <v>29</v>
      </c>
      <c r="Q48" s="230" t="s">
        <v>28</v>
      </c>
      <c r="R48" s="230"/>
      <c r="S48" s="230"/>
      <c r="T48" s="230" t="s">
        <v>29</v>
      </c>
      <c r="U48" s="230" t="s">
        <v>28</v>
      </c>
      <c r="V48" s="230"/>
      <c r="W48" s="230" t="s">
        <v>29</v>
      </c>
      <c r="X48" s="230" t="s">
        <v>28</v>
      </c>
    </row>
    <row r="49" spans="1:24" x14ac:dyDescent="0.2">
      <c r="A49" s="144"/>
      <c r="B49" s="144" t="s">
        <v>2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</row>
    <row r="50" spans="1:24" x14ac:dyDescent="0.2">
      <c r="A50" s="144"/>
      <c r="B50" s="184"/>
      <c r="C50" s="184"/>
      <c r="D50" s="184"/>
      <c r="E50" s="184"/>
      <c r="F50" s="144"/>
      <c r="G50" s="153"/>
      <c r="H50" s="153"/>
      <c r="I50" s="153"/>
      <c r="J50" s="153"/>
      <c r="K50" s="153"/>
      <c r="L50" s="144"/>
      <c r="M50" s="144"/>
      <c r="N50" s="184"/>
      <c r="O50" s="144"/>
      <c r="P50" s="144"/>
      <c r="Q50" s="144"/>
      <c r="R50" s="153"/>
      <c r="S50" s="153"/>
      <c r="T50" s="153"/>
      <c r="U50" s="153"/>
      <c r="V50" s="144"/>
      <c r="W50" s="144"/>
      <c r="X50" s="144"/>
    </row>
    <row r="51" spans="1:24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</row>
    <row r="52" spans="1:24" x14ac:dyDescent="0.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1:24" ht="18" x14ac:dyDescent="0.25">
      <c r="A53" s="22"/>
      <c r="B53" s="22"/>
      <c r="C53" s="22"/>
      <c r="D53" s="22"/>
      <c r="E53" s="22"/>
      <c r="F53" s="23"/>
      <c r="G53" s="34"/>
      <c r="H53" s="23"/>
      <c r="I53" s="22"/>
      <c r="J53" s="23"/>
      <c r="K53" s="35"/>
      <c r="L53" s="36"/>
      <c r="M53" s="37"/>
      <c r="N53" s="37"/>
      <c r="O53" s="23"/>
      <c r="P53" s="23"/>
      <c r="Q53" s="23"/>
      <c r="R53" s="22"/>
      <c r="S53" s="38"/>
      <c r="T53" s="23"/>
      <c r="U53" s="23"/>
      <c r="V53" s="23"/>
      <c r="W53" s="23"/>
      <c r="X53" s="23"/>
    </row>
    <row r="54" spans="1:24" x14ac:dyDescent="0.2">
      <c r="A54" s="23"/>
      <c r="B54" s="23"/>
      <c r="C54" s="23"/>
      <c r="D54" s="23"/>
      <c r="E54" s="23"/>
      <c r="F54" s="3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39"/>
      <c r="V54" s="23"/>
      <c r="W54" s="23"/>
      <c r="X54" s="23"/>
    </row>
    <row r="55" spans="1:24" ht="18.75" x14ac:dyDescent="0.3">
      <c r="A55" s="23"/>
      <c r="B55" s="23"/>
      <c r="C55" s="40"/>
      <c r="D55" s="23"/>
      <c r="E55" s="23"/>
      <c r="F55" s="23"/>
      <c r="G55" s="23"/>
      <c r="H55" s="23"/>
      <c r="I55" s="23"/>
      <c r="J55" s="23"/>
      <c r="K55" s="22"/>
      <c r="L55" s="23"/>
      <c r="M55" s="23"/>
      <c r="N55" s="23"/>
      <c r="O55" s="34"/>
      <c r="P55" s="23"/>
      <c r="Q55" s="22"/>
      <c r="R55" s="23"/>
      <c r="S55" s="23"/>
      <c r="T55" s="23"/>
      <c r="U55" s="23"/>
      <c r="V55" s="23"/>
      <c r="W55" s="23"/>
      <c r="X55" s="23"/>
    </row>
    <row r="56" spans="1:24" x14ac:dyDescent="0.2">
      <c r="A56" s="23"/>
      <c r="B56" s="39"/>
      <c r="C56" s="23"/>
      <c r="D56" s="23"/>
      <c r="E56" s="23"/>
      <c r="F56" s="23"/>
      <c r="G56" s="23"/>
      <c r="H56" s="23"/>
      <c r="I56" s="23"/>
      <c r="J56" s="23"/>
      <c r="K56" s="22"/>
      <c r="L56" s="22"/>
      <c r="M56" s="23"/>
      <c r="N56" s="23"/>
      <c r="O56" s="22"/>
      <c r="P56" s="23"/>
      <c r="Q56" s="23"/>
      <c r="R56" s="23"/>
      <c r="S56" s="23"/>
      <c r="T56" s="23"/>
      <c r="U56" s="23"/>
      <c r="V56" s="23"/>
      <c r="W56" s="23"/>
      <c r="X56" s="23"/>
    </row>
    <row r="57" spans="1:24" x14ac:dyDescent="0.2">
      <c r="A57" s="4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41"/>
      <c r="W57" s="23"/>
      <c r="X57" s="23"/>
    </row>
    <row r="58" spans="1:24" x14ac:dyDescent="0.2">
      <c r="A58" s="4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41"/>
      <c r="W58" s="23"/>
      <c r="X58" s="23"/>
    </row>
    <row r="59" spans="1:24" x14ac:dyDescent="0.2">
      <c r="A59" s="4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41"/>
      <c r="W59" s="23"/>
      <c r="X59" s="23"/>
    </row>
    <row r="60" spans="1:24" x14ac:dyDescent="0.2">
      <c r="A60" s="4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41"/>
      <c r="W60" s="23"/>
      <c r="X60" s="23"/>
    </row>
    <row r="61" spans="1:24" x14ac:dyDescent="0.2">
      <c r="A61" s="41"/>
      <c r="B61" s="23"/>
      <c r="C61" s="23"/>
      <c r="D61" s="23"/>
      <c r="E61" s="42"/>
      <c r="F61" s="23"/>
      <c r="G61" s="23"/>
      <c r="H61" s="23"/>
      <c r="I61" s="42"/>
      <c r="J61" s="23"/>
      <c r="K61" s="23"/>
      <c r="L61" s="23"/>
      <c r="M61" s="42"/>
      <c r="N61" s="23"/>
      <c r="O61" s="23"/>
      <c r="P61" s="23"/>
      <c r="Q61" s="42"/>
      <c r="R61" s="23"/>
      <c r="S61" s="23"/>
      <c r="T61" s="23"/>
      <c r="U61" s="42"/>
      <c r="V61" s="41"/>
      <c r="W61" s="23"/>
      <c r="X61" s="42"/>
    </row>
    <row r="62" spans="1:24" x14ac:dyDescent="0.2">
      <c r="A62" s="4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41"/>
      <c r="W62" s="23"/>
      <c r="X62" s="23"/>
    </row>
    <row r="63" spans="1:24" x14ac:dyDescent="0.2">
      <c r="A63" s="4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41"/>
      <c r="W63" s="23"/>
      <c r="X63" s="23"/>
    </row>
    <row r="64" spans="1:24" x14ac:dyDescent="0.2">
      <c r="A64" s="41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1"/>
      <c r="W64" s="43"/>
      <c r="X64" s="43"/>
    </row>
    <row r="65" spans="1:24" x14ac:dyDescent="0.2">
      <c r="A65" s="41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1"/>
      <c r="W65" s="43"/>
      <c r="X65" s="43"/>
    </row>
    <row r="66" spans="1:24" s="33" customFormat="1" x14ac:dyDescent="0.2">
      <c r="A66" s="46"/>
      <c r="B66" s="47"/>
      <c r="C66" s="47"/>
      <c r="D66" s="48"/>
      <c r="E66" s="48"/>
      <c r="F66" s="47"/>
      <c r="G66" s="47"/>
      <c r="H66" s="48"/>
      <c r="I66" s="48"/>
      <c r="J66" s="47"/>
      <c r="K66" s="47"/>
      <c r="L66" s="48"/>
      <c r="M66" s="48"/>
      <c r="N66" s="47"/>
      <c r="O66" s="48"/>
      <c r="P66" s="48"/>
      <c r="Q66" s="48"/>
      <c r="R66" s="47"/>
      <c r="S66" s="47"/>
      <c r="T66" s="48"/>
      <c r="U66" s="48"/>
      <c r="V66" s="46"/>
      <c r="W66" s="48"/>
      <c r="X66" s="48"/>
    </row>
    <row r="67" spans="1:24" s="33" customFormat="1" x14ac:dyDescent="0.2">
      <c r="A67" s="49"/>
      <c r="B67" s="47"/>
      <c r="C67" s="47"/>
      <c r="D67" s="48"/>
      <c r="E67" s="48"/>
      <c r="F67" s="47"/>
      <c r="G67" s="47"/>
      <c r="H67" s="48"/>
      <c r="I67" s="48"/>
      <c r="J67" s="47"/>
      <c r="K67" s="47"/>
      <c r="L67" s="48"/>
      <c r="M67" s="48"/>
      <c r="N67" s="47"/>
      <c r="O67" s="48"/>
      <c r="P67" s="48"/>
      <c r="Q67" s="48"/>
      <c r="R67" s="47"/>
      <c r="S67" s="47"/>
      <c r="T67" s="48"/>
      <c r="U67" s="48"/>
      <c r="V67" s="49"/>
      <c r="W67" s="48"/>
      <c r="X67" s="48"/>
    </row>
    <row r="68" spans="1:24" s="33" customFormat="1" x14ac:dyDescent="0.2">
      <c r="A68" s="49"/>
      <c r="B68" s="47"/>
      <c r="C68" s="47"/>
      <c r="D68" s="48"/>
      <c r="E68" s="48"/>
      <c r="F68" s="47"/>
      <c r="G68" s="47"/>
      <c r="H68" s="48"/>
      <c r="I68" s="48"/>
      <c r="J68" s="47"/>
      <c r="K68" s="47"/>
      <c r="L68" s="48"/>
      <c r="M68" s="48"/>
      <c r="N68" s="47"/>
      <c r="O68" s="48"/>
      <c r="P68" s="48"/>
      <c r="Q68" s="48"/>
      <c r="R68" s="47"/>
      <c r="S68" s="47"/>
      <c r="T68" s="48"/>
      <c r="U68" s="48"/>
      <c r="V68" s="49"/>
      <c r="W68" s="48"/>
      <c r="X68" s="48"/>
    </row>
    <row r="69" spans="1:24" s="33" customFormat="1" x14ac:dyDescent="0.2">
      <c r="A69" s="49"/>
      <c r="B69" s="47"/>
      <c r="C69" s="47"/>
      <c r="D69" s="48"/>
      <c r="E69" s="48"/>
      <c r="F69" s="47"/>
      <c r="G69" s="47"/>
      <c r="H69" s="48"/>
      <c r="I69" s="48"/>
      <c r="J69" s="47"/>
      <c r="K69" s="47"/>
      <c r="L69" s="48"/>
      <c r="M69" s="48"/>
      <c r="N69" s="47"/>
      <c r="O69" s="48"/>
      <c r="P69" s="48"/>
      <c r="Q69" s="48"/>
      <c r="R69" s="47"/>
      <c r="S69" s="47"/>
      <c r="T69" s="48"/>
      <c r="U69" s="48"/>
      <c r="V69" s="49"/>
      <c r="W69" s="48"/>
      <c r="X69" s="48"/>
    </row>
    <row r="70" spans="1:24" s="33" customFormat="1" x14ac:dyDescent="0.2">
      <c r="A70" s="49"/>
      <c r="B70" s="47"/>
      <c r="C70" s="47"/>
      <c r="D70" s="48"/>
      <c r="E70" s="48"/>
      <c r="F70" s="47"/>
      <c r="G70" s="47"/>
      <c r="H70" s="48"/>
      <c r="I70" s="48"/>
      <c r="J70" s="47"/>
      <c r="K70" s="47"/>
      <c r="L70" s="48"/>
      <c r="M70" s="48"/>
      <c r="N70" s="47"/>
      <c r="O70" s="48"/>
      <c r="P70" s="48"/>
      <c r="Q70" s="48"/>
      <c r="R70" s="47"/>
      <c r="S70" s="47"/>
      <c r="T70" s="48"/>
      <c r="U70" s="48"/>
      <c r="V70" s="49"/>
      <c r="W70" s="48"/>
      <c r="X70" s="48"/>
    </row>
    <row r="71" spans="1:24" s="33" customFormat="1" x14ac:dyDescent="0.2">
      <c r="A71" s="49"/>
      <c r="B71" s="47"/>
      <c r="C71" s="47"/>
      <c r="D71" s="48"/>
      <c r="E71" s="48"/>
      <c r="F71" s="47"/>
      <c r="G71" s="47"/>
      <c r="H71" s="48"/>
      <c r="I71" s="48"/>
      <c r="J71" s="47"/>
      <c r="K71" s="47"/>
      <c r="L71" s="48"/>
      <c r="M71" s="48"/>
      <c r="N71" s="47"/>
      <c r="O71" s="48"/>
      <c r="P71" s="48"/>
      <c r="Q71" s="48"/>
      <c r="R71" s="47"/>
      <c r="S71" s="47"/>
      <c r="T71" s="48"/>
      <c r="U71" s="48"/>
      <c r="V71" s="49"/>
      <c r="W71" s="48"/>
      <c r="X71" s="48"/>
    </row>
    <row r="72" spans="1:24" s="33" customFormat="1" x14ac:dyDescent="0.2">
      <c r="A72" s="49"/>
      <c r="B72" s="47"/>
      <c r="C72" s="47"/>
      <c r="D72" s="48"/>
      <c r="E72" s="48"/>
      <c r="F72" s="47"/>
      <c r="G72" s="47"/>
      <c r="H72" s="48"/>
      <c r="I72" s="48"/>
      <c r="J72" s="47"/>
      <c r="K72" s="47"/>
      <c r="L72" s="48"/>
      <c r="M72" s="48"/>
      <c r="N72" s="47"/>
      <c r="O72" s="48"/>
      <c r="P72" s="48"/>
      <c r="Q72" s="48"/>
      <c r="R72" s="47"/>
      <c r="S72" s="47"/>
      <c r="T72" s="48"/>
      <c r="U72" s="48"/>
      <c r="V72" s="49"/>
      <c r="W72" s="48"/>
      <c r="X72" s="48"/>
    </row>
    <row r="73" spans="1:24" s="33" customFormat="1" x14ac:dyDescent="0.2">
      <c r="A73" s="49"/>
      <c r="B73" s="47"/>
      <c r="C73" s="47"/>
      <c r="D73" s="48"/>
      <c r="E73" s="48"/>
      <c r="F73" s="47"/>
      <c r="G73" s="47"/>
      <c r="H73" s="48"/>
      <c r="I73" s="48"/>
      <c r="J73" s="47"/>
      <c r="K73" s="47"/>
      <c r="L73" s="48"/>
      <c r="M73" s="48"/>
      <c r="N73" s="47"/>
      <c r="O73" s="48"/>
      <c r="P73" s="48"/>
      <c r="Q73" s="48"/>
      <c r="R73" s="47"/>
      <c r="S73" s="47"/>
      <c r="T73" s="48"/>
      <c r="U73" s="48"/>
      <c r="V73" s="49"/>
      <c r="W73" s="48"/>
      <c r="X73" s="48"/>
    </row>
    <row r="74" spans="1:24" s="33" customFormat="1" x14ac:dyDescent="0.2">
      <c r="A74" s="49"/>
      <c r="B74" s="47"/>
      <c r="C74" s="47"/>
      <c r="D74" s="48"/>
      <c r="E74" s="48"/>
      <c r="F74" s="47"/>
      <c r="G74" s="47"/>
      <c r="H74" s="48"/>
      <c r="I74" s="48"/>
      <c r="J74" s="47"/>
      <c r="K74" s="47"/>
      <c r="L74" s="48"/>
      <c r="M74" s="48"/>
      <c r="N74" s="47"/>
      <c r="O74" s="48"/>
      <c r="P74" s="48"/>
      <c r="Q74" s="48"/>
      <c r="R74" s="47"/>
      <c r="S74" s="47"/>
      <c r="T74" s="48"/>
      <c r="U74" s="48"/>
      <c r="V74" s="49"/>
      <c r="W74" s="48"/>
      <c r="X74" s="48"/>
    </row>
    <row r="75" spans="1:24" s="33" customFormat="1" x14ac:dyDescent="0.2">
      <c r="A75" s="46"/>
      <c r="B75" s="47"/>
      <c r="C75" s="47"/>
      <c r="D75" s="48"/>
      <c r="E75" s="48"/>
      <c r="F75" s="47"/>
      <c r="G75" s="47"/>
      <c r="H75" s="48"/>
      <c r="I75" s="48"/>
      <c r="J75" s="47"/>
      <c r="K75" s="47"/>
      <c r="L75" s="48"/>
      <c r="M75" s="48"/>
      <c r="N75" s="47"/>
      <c r="O75" s="48"/>
      <c r="P75" s="48"/>
      <c r="Q75" s="48"/>
      <c r="R75" s="47"/>
      <c r="S75" s="47"/>
      <c r="T75" s="48"/>
      <c r="U75" s="48"/>
      <c r="V75" s="46"/>
      <c r="W75" s="48"/>
      <c r="X75" s="48"/>
    </row>
    <row r="76" spans="1:24" s="33" customFormat="1" x14ac:dyDescent="0.2">
      <c r="A76" s="49"/>
      <c r="B76" s="47"/>
      <c r="C76" s="47"/>
      <c r="D76" s="48"/>
      <c r="E76" s="48"/>
      <c r="F76" s="47"/>
      <c r="G76" s="47"/>
      <c r="H76" s="48"/>
      <c r="I76" s="48"/>
      <c r="J76" s="47"/>
      <c r="K76" s="47"/>
      <c r="L76" s="48"/>
      <c r="M76" s="48"/>
      <c r="N76" s="47"/>
      <c r="O76" s="48"/>
      <c r="P76" s="48"/>
      <c r="Q76" s="48"/>
      <c r="R76" s="47"/>
      <c r="S76" s="47"/>
      <c r="T76" s="48"/>
      <c r="U76" s="48"/>
      <c r="V76" s="49"/>
      <c r="W76" s="48"/>
      <c r="X76" s="48"/>
    </row>
    <row r="77" spans="1:24" s="33" customFormat="1" x14ac:dyDescent="0.2">
      <c r="A77" s="49"/>
      <c r="B77" s="47"/>
      <c r="C77" s="47"/>
      <c r="D77" s="48"/>
      <c r="E77" s="48"/>
      <c r="F77" s="47"/>
      <c r="G77" s="47"/>
      <c r="H77" s="48"/>
      <c r="I77" s="48"/>
      <c r="J77" s="47"/>
      <c r="K77" s="47"/>
      <c r="L77" s="48"/>
      <c r="M77" s="48"/>
      <c r="N77" s="47"/>
      <c r="O77" s="48"/>
      <c r="P77" s="48"/>
      <c r="Q77" s="48"/>
      <c r="R77" s="47"/>
      <c r="S77" s="47"/>
      <c r="T77" s="48"/>
      <c r="U77" s="48"/>
      <c r="V77" s="49"/>
      <c r="W77" s="48"/>
      <c r="X77" s="48"/>
    </row>
    <row r="78" spans="1:24" s="33" customFormat="1" x14ac:dyDescent="0.2">
      <c r="A78" s="49"/>
      <c r="B78" s="47"/>
      <c r="C78" s="47"/>
      <c r="D78" s="48"/>
      <c r="E78" s="48"/>
      <c r="F78" s="47"/>
      <c r="G78" s="47"/>
      <c r="H78" s="48"/>
      <c r="I78" s="48"/>
      <c r="J78" s="47"/>
      <c r="K78" s="47"/>
      <c r="L78" s="48"/>
      <c r="M78" s="48"/>
      <c r="N78" s="47"/>
      <c r="O78" s="48"/>
      <c r="P78" s="48"/>
      <c r="Q78" s="48"/>
      <c r="R78" s="47"/>
      <c r="S78" s="47"/>
      <c r="T78" s="48"/>
      <c r="U78" s="48"/>
      <c r="V78" s="49"/>
      <c r="W78" s="48"/>
      <c r="X78" s="48"/>
    </row>
    <row r="79" spans="1:24" s="33" customFormat="1" x14ac:dyDescent="0.2">
      <c r="A79" s="49"/>
      <c r="B79" s="47"/>
      <c r="C79" s="47"/>
      <c r="D79" s="48"/>
      <c r="E79" s="48"/>
      <c r="F79" s="47"/>
      <c r="G79" s="47"/>
      <c r="H79" s="48"/>
      <c r="I79" s="48"/>
      <c r="J79" s="47"/>
      <c r="K79" s="47"/>
      <c r="L79" s="48"/>
      <c r="M79" s="48"/>
      <c r="N79" s="47"/>
      <c r="O79" s="48"/>
      <c r="P79" s="48"/>
      <c r="Q79" s="48"/>
      <c r="R79" s="47"/>
      <c r="S79" s="47"/>
      <c r="T79" s="48"/>
      <c r="U79" s="48"/>
      <c r="V79" s="49"/>
      <c r="W79" s="48"/>
      <c r="X79" s="48"/>
    </row>
    <row r="80" spans="1:24" s="33" customFormat="1" x14ac:dyDescent="0.2">
      <c r="A80" s="49"/>
      <c r="B80" s="47"/>
      <c r="C80" s="47"/>
      <c r="D80" s="48"/>
      <c r="E80" s="48"/>
      <c r="F80" s="47"/>
      <c r="G80" s="47"/>
      <c r="H80" s="48"/>
      <c r="I80" s="48"/>
      <c r="J80" s="47"/>
      <c r="K80" s="47"/>
      <c r="L80" s="48"/>
      <c r="M80" s="48"/>
      <c r="N80" s="47"/>
      <c r="O80" s="48"/>
      <c r="P80" s="48"/>
      <c r="Q80" s="48"/>
      <c r="R80" s="47"/>
      <c r="S80" s="47"/>
      <c r="T80" s="48"/>
      <c r="U80" s="48"/>
      <c r="V80" s="49"/>
      <c r="W80" s="48"/>
      <c r="X80" s="48"/>
    </row>
    <row r="81" spans="1:24" s="33" customFormat="1" x14ac:dyDescent="0.2">
      <c r="A81" s="49"/>
      <c r="B81" s="47"/>
      <c r="C81" s="47"/>
      <c r="D81" s="48"/>
      <c r="E81" s="48"/>
      <c r="F81" s="47"/>
      <c r="G81" s="47"/>
      <c r="H81" s="48"/>
      <c r="I81" s="48"/>
      <c r="J81" s="47"/>
      <c r="K81" s="47"/>
      <c r="L81" s="48"/>
      <c r="M81" s="48"/>
      <c r="N81" s="47"/>
      <c r="O81" s="48"/>
      <c r="P81" s="48"/>
      <c r="Q81" s="48"/>
      <c r="R81" s="47"/>
      <c r="S81" s="47"/>
      <c r="T81" s="48"/>
      <c r="U81" s="48"/>
      <c r="V81" s="49"/>
      <c r="W81" s="48"/>
      <c r="X81" s="48"/>
    </row>
    <row r="82" spans="1:24" s="33" customFormat="1" x14ac:dyDescent="0.2">
      <c r="A82" s="49"/>
      <c r="B82" s="47"/>
      <c r="C82" s="47"/>
      <c r="D82" s="48"/>
      <c r="E82" s="48"/>
      <c r="F82" s="47"/>
      <c r="G82" s="47"/>
      <c r="H82" s="48"/>
      <c r="I82" s="48"/>
      <c r="J82" s="47"/>
      <c r="K82" s="47"/>
      <c r="L82" s="48"/>
      <c r="M82" s="48"/>
      <c r="N82" s="47"/>
      <c r="O82" s="48"/>
      <c r="P82" s="48"/>
      <c r="Q82" s="48"/>
      <c r="R82" s="47"/>
      <c r="S82" s="47"/>
      <c r="T82" s="48"/>
      <c r="U82" s="48"/>
      <c r="V82" s="49"/>
      <c r="W82" s="48"/>
      <c r="X82" s="48"/>
    </row>
    <row r="83" spans="1:24" s="33" customFormat="1" x14ac:dyDescent="0.2">
      <c r="A83" s="49"/>
      <c r="B83" s="47"/>
      <c r="C83" s="47"/>
      <c r="D83" s="48"/>
      <c r="E83" s="48"/>
      <c r="F83" s="47"/>
      <c r="G83" s="47"/>
      <c r="H83" s="48"/>
      <c r="I83" s="48"/>
      <c r="J83" s="47"/>
      <c r="K83" s="47"/>
      <c r="L83" s="48"/>
      <c r="M83" s="48"/>
      <c r="N83" s="47"/>
      <c r="O83" s="48"/>
      <c r="P83" s="48"/>
      <c r="Q83" s="48"/>
      <c r="R83" s="47"/>
      <c r="S83" s="47"/>
      <c r="T83" s="48"/>
      <c r="U83" s="48"/>
      <c r="V83" s="49"/>
      <c r="W83" s="48"/>
      <c r="X83" s="48"/>
    </row>
    <row r="84" spans="1:24" s="33" customFormat="1" x14ac:dyDescent="0.2">
      <c r="A84" s="49"/>
      <c r="B84" s="47"/>
      <c r="C84" s="47"/>
      <c r="D84" s="48"/>
      <c r="E84" s="48"/>
      <c r="F84" s="47"/>
      <c r="G84" s="47"/>
      <c r="H84" s="48"/>
      <c r="I84" s="48"/>
      <c r="J84" s="47"/>
      <c r="K84" s="47"/>
      <c r="L84" s="48"/>
      <c r="M84" s="48"/>
      <c r="N84" s="47"/>
      <c r="O84" s="48"/>
      <c r="P84" s="48"/>
      <c r="Q84" s="48"/>
      <c r="R84" s="47"/>
      <c r="S84" s="47"/>
      <c r="T84" s="48"/>
      <c r="U84" s="48"/>
      <c r="V84" s="49"/>
      <c r="W84" s="48"/>
      <c r="X84" s="48"/>
    </row>
    <row r="85" spans="1:24" s="33" customFormat="1" x14ac:dyDescent="0.2">
      <c r="A85" s="49"/>
      <c r="B85" s="47"/>
      <c r="C85" s="47"/>
      <c r="D85" s="50"/>
      <c r="E85" s="50"/>
      <c r="F85" s="47"/>
      <c r="G85" s="47"/>
      <c r="H85" s="50"/>
      <c r="I85" s="50"/>
      <c r="J85" s="47"/>
      <c r="K85" s="47"/>
      <c r="L85" s="50"/>
      <c r="M85" s="50"/>
      <c r="N85" s="47"/>
      <c r="O85" s="48"/>
      <c r="P85" s="50"/>
      <c r="Q85" s="50"/>
      <c r="R85" s="47"/>
      <c r="S85" s="47"/>
      <c r="T85" s="50"/>
      <c r="U85" s="50"/>
      <c r="V85" s="49"/>
      <c r="W85" s="48"/>
      <c r="X85" s="48"/>
    </row>
    <row r="86" spans="1:24" s="33" customFormat="1" x14ac:dyDescent="0.2">
      <c r="A86" s="49"/>
      <c r="B86" s="47"/>
      <c r="C86" s="47"/>
      <c r="D86" s="51"/>
      <c r="E86" s="51"/>
      <c r="F86" s="47"/>
      <c r="G86" s="47"/>
      <c r="H86" s="51"/>
      <c r="I86" s="51"/>
      <c r="J86" s="47"/>
      <c r="K86" s="47"/>
      <c r="L86" s="51"/>
      <c r="M86" s="51"/>
      <c r="N86" s="47"/>
      <c r="O86" s="48"/>
      <c r="P86" s="51"/>
      <c r="Q86" s="51"/>
      <c r="R86" s="47"/>
      <c r="S86" s="47"/>
      <c r="T86" s="51"/>
      <c r="U86" s="51"/>
      <c r="V86" s="49"/>
      <c r="W86" s="48"/>
      <c r="X86" s="48"/>
    </row>
    <row r="87" spans="1:24" s="33" customFormat="1" x14ac:dyDescent="0.2">
      <c r="A87" s="49"/>
      <c r="B87" s="47"/>
      <c r="C87" s="47"/>
      <c r="D87" s="48"/>
      <c r="E87" s="48"/>
      <c r="F87" s="47"/>
      <c r="G87" s="47"/>
      <c r="H87" s="48"/>
      <c r="I87" s="48"/>
      <c r="J87" s="47"/>
      <c r="K87" s="47"/>
      <c r="L87" s="48"/>
      <c r="M87" s="48"/>
      <c r="N87" s="47"/>
      <c r="O87" s="48"/>
      <c r="P87" s="48"/>
      <c r="Q87" s="48"/>
      <c r="R87" s="47"/>
      <c r="S87" s="47"/>
      <c r="T87" s="48"/>
      <c r="U87" s="48"/>
      <c r="V87" s="49"/>
      <c r="W87" s="48"/>
      <c r="X87" s="48"/>
    </row>
    <row r="88" spans="1:24" s="33" customFormat="1" x14ac:dyDescent="0.2">
      <c r="A88" s="49"/>
      <c r="B88" s="47"/>
      <c r="C88" s="47"/>
      <c r="D88" s="48"/>
      <c r="E88" s="48"/>
      <c r="F88" s="47"/>
      <c r="G88" s="47"/>
      <c r="H88" s="48"/>
      <c r="I88" s="48"/>
      <c r="J88" s="47"/>
      <c r="K88" s="47"/>
      <c r="L88" s="48"/>
      <c r="M88" s="48"/>
      <c r="N88" s="47"/>
      <c r="O88" s="48"/>
      <c r="P88" s="48"/>
      <c r="Q88" s="48"/>
      <c r="R88" s="47"/>
      <c r="S88" s="47"/>
      <c r="T88" s="48"/>
      <c r="U88" s="48"/>
      <c r="V88" s="49"/>
      <c r="W88" s="48"/>
      <c r="X88" s="48"/>
    </row>
    <row r="89" spans="1:24" s="33" customFormat="1" x14ac:dyDescent="0.2">
      <c r="A89" s="49"/>
      <c r="B89" s="47"/>
      <c r="C89" s="47"/>
      <c r="D89" s="48"/>
      <c r="E89" s="48"/>
      <c r="F89" s="47"/>
      <c r="G89" s="47"/>
      <c r="H89" s="48"/>
      <c r="I89" s="48"/>
      <c r="J89" s="47"/>
      <c r="K89" s="47"/>
      <c r="L89" s="48"/>
      <c r="M89" s="48"/>
      <c r="N89" s="47"/>
      <c r="O89" s="48"/>
      <c r="P89" s="48"/>
      <c r="Q89" s="48"/>
      <c r="R89" s="47"/>
      <c r="S89" s="47"/>
      <c r="T89" s="48"/>
      <c r="U89" s="48"/>
      <c r="V89" s="49"/>
      <c r="W89" s="48"/>
      <c r="X89" s="48"/>
    </row>
    <row r="90" spans="1:24" s="33" customFormat="1" x14ac:dyDescent="0.2">
      <c r="A90" s="49"/>
      <c r="B90" s="47"/>
      <c r="C90" s="47"/>
      <c r="D90" s="48"/>
      <c r="E90" s="48"/>
      <c r="F90" s="47"/>
      <c r="G90" s="47"/>
      <c r="H90" s="48"/>
      <c r="I90" s="48"/>
      <c r="J90" s="47"/>
      <c r="K90" s="47"/>
      <c r="L90" s="48"/>
      <c r="M90" s="48"/>
      <c r="N90" s="47"/>
      <c r="O90" s="48"/>
      <c r="P90" s="48"/>
      <c r="Q90" s="48"/>
      <c r="R90" s="47"/>
      <c r="S90" s="47"/>
      <c r="T90" s="48"/>
      <c r="U90" s="48"/>
      <c r="V90" s="49"/>
      <c r="W90" s="48"/>
      <c r="X90" s="48"/>
    </row>
    <row r="91" spans="1:24" x14ac:dyDescent="0.2">
      <c r="A91" s="23"/>
      <c r="B91" s="23"/>
      <c r="C91" s="23"/>
      <c r="D91" s="44"/>
      <c r="E91" s="23"/>
      <c r="F91" s="23"/>
      <c r="G91" s="23"/>
      <c r="H91" s="44"/>
      <c r="I91" s="23"/>
      <c r="J91" s="23"/>
      <c r="K91" s="23"/>
      <c r="L91" s="44"/>
      <c r="M91" s="23"/>
      <c r="N91" s="23"/>
      <c r="O91" s="23"/>
      <c r="P91" s="44"/>
      <c r="Q91" s="23"/>
      <c r="R91" s="23"/>
      <c r="S91" s="23"/>
      <c r="T91" s="23"/>
      <c r="U91" s="23"/>
      <c r="V91" s="23"/>
      <c r="W91" s="23"/>
      <c r="X91" s="23"/>
    </row>
    <row r="92" spans="1:24" x14ac:dyDescent="0.2">
      <c r="A92" s="23"/>
      <c r="B92" s="23"/>
      <c r="C92" s="22"/>
      <c r="D92" s="44"/>
      <c r="E92" s="45"/>
      <c r="F92" s="23"/>
      <c r="G92" s="22"/>
      <c r="H92" s="44"/>
      <c r="I92" s="45"/>
      <c r="J92" s="23"/>
      <c r="K92" s="22"/>
      <c r="L92" s="44"/>
      <c r="M92" s="45"/>
      <c r="N92" s="23"/>
      <c r="O92" s="22"/>
      <c r="P92" s="44"/>
      <c r="Q92" s="45"/>
      <c r="R92" s="23"/>
      <c r="S92" s="22"/>
      <c r="T92" s="23"/>
      <c r="U92" s="45"/>
      <c r="V92" s="23"/>
      <c r="W92" s="23"/>
      <c r="X92" s="23"/>
    </row>
    <row r="93" spans="1:24" x14ac:dyDescent="0.2">
      <c r="A93" s="43"/>
      <c r="B93" s="23"/>
      <c r="C93" s="43"/>
      <c r="D93" s="43"/>
      <c r="E93" s="43"/>
      <c r="F93" s="23"/>
      <c r="G93" s="43"/>
      <c r="H93" s="43"/>
      <c r="I93" s="43"/>
      <c r="J93" s="23"/>
      <c r="K93" s="43"/>
      <c r="L93" s="43"/>
      <c r="M93" s="43"/>
      <c r="N93" s="2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x14ac:dyDescent="0.2">
      <c r="A95" s="23"/>
      <c r="B95" s="23"/>
      <c r="C95" s="22"/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</sheetData>
  <mergeCells count="4">
    <mergeCell ref="A6:A14"/>
    <mergeCell ref="V6:V14"/>
    <mergeCell ref="W8:X8"/>
    <mergeCell ref="W9:X9"/>
  </mergeCells>
  <phoneticPr fontId="14" type="noConversion"/>
  <pageMargins left="0.39370078740157483" right="0.19685039370078741" top="0.19685039370078741" bottom="0.19685039370078741" header="0" footer="0"/>
  <pageSetup paperSize="9" scale="7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4:P42"/>
  <sheetViews>
    <sheetView zoomScale="85" zoomScaleNormal="85" workbookViewId="0">
      <selection activeCell="C5" sqref="C5"/>
    </sheetView>
  </sheetViews>
  <sheetFormatPr defaultRowHeight="15" x14ac:dyDescent="0.2"/>
  <cols>
    <col min="1" max="1" width="18.7109375" style="1" customWidth="1"/>
    <col min="2" max="2" width="12.85546875" style="1" customWidth="1"/>
    <col min="3" max="3" width="11.42578125" style="1" customWidth="1"/>
    <col min="4" max="4" width="10.28515625" style="1" customWidth="1"/>
    <col min="5" max="5" width="8.28515625" style="1" customWidth="1"/>
    <col min="6" max="6" width="9.28515625" style="1" customWidth="1"/>
    <col min="7" max="7" width="12.42578125" style="1" customWidth="1"/>
    <col min="8" max="8" width="11" style="1" customWidth="1"/>
    <col min="9" max="9" width="10.42578125" style="1" customWidth="1"/>
    <col min="10" max="16384" width="9.140625" style="1"/>
  </cols>
  <sheetData>
    <row r="4" spans="1:16" x14ac:dyDescent="0.2">
      <c r="A4" s="1" t="s">
        <v>37</v>
      </c>
      <c r="B4" s="3"/>
      <c r="C4" s="2" t="s">
        <v>170</v>
      </c>
      <c r="D4" s="2"/>
      <c r="E4" s="2"/>
      <c r="F4" s="2"/>
      <c r="G4" s="73" t="str">
        <f>CONCATENATE(TEXT(Данные!$B$1,"ДД ММММ ГГГГ"), "   г.")</f>
        <v>15 Декабрь 2021   г.</v>
      </c>
      <c r="H4" s="2"/>
      <c r="I4" s="8"/>
      <c r="J4" s="8"/>
    </row>
    <row r="7" spans="1:16" s="19" customFormat="1" ht="15.75" x14ac:dyDescent="0.25">
      <c r="B7" s="19" t="s">
        <v>44</v>
      </c>
    </row>
    <row r="8" spans="1:16" ht="15.75" thickBot="1" x14ac:dyDescent="0.25">
      <c r="A8" s="75"/>
      <c r="B8" s="75">
        <v>61</v>
      </c>
      <c r="C8" s="75">
        <v>23</v>
      </c>
      <c r="D8" s="75">
        <v>23</v>
      </c>
      <c r="E8" s="75">
        <v>23</v>
      </c>
      <c r="F8" s="75">
        <v>48</v>
      </c>
      <c r="G8" s="75">
        <v>23</v>
      </c>
      <c r="H8" s="75">
        <v>23</v>
      </c>
      <c r="I8" s="75">
        <v>23</v>
      </c>
    </row>
    <row r="9" spans="1:16" x14ac:dyDescent="0.2">
      <c r="A9" s="9" t="s">
        <v>45</v>
      </c>
      <c r="B9" s="17" t="s">
        <v>48</v>
      </c>
      <c r="C9" s="17" t="s">
        <v>75</v>
      </c>
      <c r="D9" s="17" t="s">
        <v>49</v>
      </c>
      <c r="E9" s="18" t="s">
        <v>70</v>
      </c>
      <c r="F9" s="18" t="s">
        <v>50</v>
      </c>
      <c r="G9" s="17" t="s">
        <v>60</v>
      </c>
      <c r="H9" s="17" t="s">
        <v>51</v>
      </c>
      <c r="I9" s="29" t="s">
        <v>52</v>
      </c>
      <c r="J9" s="30" t="s">
        <v>53</v>
      </c>
      <c r="K9" s="300"/>
      <c r="L9" s="300"/>
      <c r="M9" s="300"/>
      <c r="N9" s="300"/>
      <c r="O9" s="300"/>
      <c r="P9" s="300"/>
    </row>
    <row r="10" spans="1:16" x14ac:dyDescent="0.2">
      <c r="A10" s="10" t="s">
        <v>26</v>
      </c>
      <c r="B10" s="7">
        <v>10</v>
      </c>
      <c r="C10" s="7">
        <v>10</v>
      </c>
      <c r="D10" s="7">
        <v>10</v>
      </c>
      <c r="E10" s="7">
        <v>6</v>
      </c>
      <c r="F10" s="7">
        <v>10</v>
      </c>
      <c r="G10" s="7">
        <v>10</v>
      </c>
      <c r="H10" s="7">
        <v>10</v>
      </c>
      <c r="I10" s="14">
        <v>10</v>
      </c>
      <c r="J10" s="13"/>
      <c r="K10" s="300"/>
      <c r="L10" s="300"/>
      <c r="M10" s="300"/>
      <c r="N10" s="300"/>
      <c r="O10" s="300"/>
      <c r="P10" s="300"/>
    </row>
    <row r="11" spans="1:16" x14ac:dyDescent="0.2">
      <c r="A11" s="10" t="s">
        <v>46</v>
      </c>
      <c r="B11" s="6" t="s">
        <v>2</v>
      </c>
      <c r="C11" s="6" t="s">
        <v>2</v>
      </c>
      <c r="D11" s="7" t="s">
        <v>2</v>
      </c>
      <c r="E11" s="7" t="s">
        <v>2</v>
      </c>
      <c r="F11" s="6"/>
      <c r="G11" s="7" t="s">
        <v>2</v>
      </c>
      <c r="H11" s="6" t="s">
        <v>2</v>
      </c>
      <c r="I11" s="12" t="s">
        <v>2</v>
      </c>
      <c r="J11" s="13"/>
      <c r="K11" s="300"/>
      <c r="L11" s="300"/>
      <c r="M11" s="300"/>
      <c r="N11" s="300"/>
      <c r="O11" s="300"/>
      <c r="P11" s="300"/>
    </row>
    <row r="12" spans="1:16" ht="15.75" thickBot="1" x14ac:dyDescent="0.25">
      <c r="A12" s="11" t="s">
        <v>47</v>
      </c>
      <c r="B12" s="27" t="s">
        <v>2</v>
      </c>
      <c r="C12" s="27" t="s">
        <v>2</v>
      </c>
      <c r="D12" s="27" t="s">
        <v>2</v>
      </c>
      <c r="E12" s="27"/>
      <c r="F12" s="31" t="s">
        <v>2</v>
      </c>
      <c r="G12" s="27"/>
      <c r="H12" s="27" t="s">
        <v>2</v>
      </c>
      <c r="I12" s="28" t="s">
        <v>2</v>
      </c>
      <c r="J12" s="13"/>
      <c r="K12" s="300"/>
      <c r="L12" s="300"/>
      <c r="M12" s="300"/>
      <c r="N12" s="300"/>
      <c r="O12" s="300"/>
      <c r="P12" s="300"/>
    </row>
    <row r="13" spans="1:16" x14ac:dyDescent="0.2">
      <c r="A13" s="10">
        <v>1</v>
      </c>
      <c r="B13" s="24">
        <f ca="1">(INDIRECT(ADDRESS($K13,B$8,1,1,B$9))+INDIRECT(ADDRESS($L13,B$8,1,1,B$9)))/2</f>
        <v>7892.5466668119043</v>
      </c>
      <c r="C13" s="24">
        <f t="shared" ref="C13:I13" ca="1" si="0">(INDIRECT(ADDRESS($K13,C$8,1,1,C$9))+INDIRECT(ADDRESS($L13,C$8,1,1,C$9)))/2</f>
        <v>11.199999999973898</v>
      </c>
      <c r="D13" s="24">
        <f t="shared" ca="1" si="0"/>
        <v>743.85999991882272</v>
      </c>
      <c r="E13" s="24">
        <f t="shared" ca="1" si="0"/>
        <v>213.20000000014261</v>
      </c>
      <c r="F13" s="24">
        <f t="shared" ca="1" si="0"/>
        <v>2201.0999999470364</v>
      </c>
      <c r="G13" s="24">
        <f t="shared" ca="1" si="0"/>
        <v>210.99999999933061</v>
      </c>
      <c r="H13" s="24">
        <f t="shared" ca="1" si="0"/>
        <v>982.40000007990602</v>
      </c>
      <c r="I13" s="24">
        <f t="shared" ca="1" si="0"/>
        <v>1256.4000000020314</v>
      </c>
      <c r="J13" s="25">
        <f t="shared" ref="J13:J35" ca="1" si="1">SUM(B13:I13)</f>
        <v>13511.706666759148</v>
      </c>
      <c r="K13" s="301">
        <f>IF(Данные!$A$2,Сводная!O13,Сводная!M13)</f>
        <v>16</v>
      </c>
      <c r="L13" s="301">
        <f>IF(Данные!$A$2,Сводная!P13,Сводная!N13)</f>
        <v>16</v>
      </c>
      <c r="M13" s="301">
        <v>16</v>
      </c>
      <c r="N13" s="301">
        <v>16</v>
      </c>
      <c r="O13" s="301">
        <v>16</v>
      </c>
      <c r="P13" s="301">
        <v>16</v>
      </c>
    </row>
    <row r="14" spans="1:16" x14ac:dyDescent="0.2">
      <c r="A14" s="10">
        <v>2</v>
      </c>
      <c r="B14" s="24">
        <f t="shared" ref="B14:I35" ca="1" si="2">(INDIRECT(ADDRESS($K14,B$8,1,1,B$9))+INDIRECT(ADDRESS($L14,B$8,1,1,B$9)))/2</f>
        <v>7151.9599999863203</v>
      </c>
      <c r="C14" s="24">
        <f t="shared" ca="1" si="2"/>
        <v>10.800000000017462</v>
      </c>
      <c r="D14" s="24">
        <f t="shared" ca="1" si="2"/>
        <v>691.36000000107742</v>
      </c>
      <c r="E14" s="24">
        <f t="shared" ca="1" si="2"/>
        <v>216.69999999994616</v>
      </c>
      <c r="F14" s="24">
        <f t="shared" ca="1" si="2"/>
        <v>2104.0000000029017</v>
      </c>
      <c r="G14" s="24">
        <f t="shared" ca="1" si="2"/>
        <v>220.40000000197324</v>
      </c>
      <c r="H14" s="24">
        <f t="shared" ca="1" si="2"/>
        <v>891.79999999760184</v>
      </c>
      <c r="I14" s="24">
        <f t="shared" ca="1" si="2"/>
        <v>1236.799999998766</v>
      </c>
      <c r="J14" s="25">
        <f t="shared" ca="1" si="1"/>
        <v>12523.819999988604</v>
      </c>
      <c r="K14" s="301">
        <f>IF(Данные!$A$2,Сводная!O14,Сводная!M14)</f>
        <v>17</v>
      </c>
      <c r="L14" s="301">
        <f>IF(Данные!$A$2,Сводная!P14,Сводная!N14)</f>
        <v>17</v>
      </c>
      <c r="M14" s="301">
        <v>17</v>
      </c>
      <c r="N14" s="301">
        <v>17</v>
      </c>
      <c r="O14" s="301">
        <v>17</v>
      </c>
      <c r="P14" s="301">
        <v>17</v>
      </c>
    </row>
    <row r="15" spans="1:16" x14ac:dyDescent="0.2">
      <c r="A15" s="10">
        <v>3</v>
      </c>
      <c r="B15" s="24">
        <f t="shared" ca="1" si="2"/>
        <v>7042.1466668289213</v>
      </c>
      <c r="C15" s="24">
        <f t="shared" ca="1" si="2"/>
        <v>11.199999999973898</v>
      </c>
      <c r="D15" s="24">
        <f t="shared" ca="1" si="2"/>
        <v>674.83999999785738</v>
      </c>
      <c r="E15" s="24">
        <f t="shared" ca="1" si="2"/>
        <v>213.30000000011751</v>
      </c>
      <c r="F15" s="24">
        <f t="shared" ca="1" si="2"/>
        <v>2068.1500000020969</v>
      </c>
      <c r="G15" s="24">
        <f t="shared" ca="1" si="2"/>
        <v>220.39999999833526</v>
      </c>
      <c r="H15" s="24">
        <f t="shared" ca="1" si="2"/>
        <v>855.30000000198925</v>
      </c>
      <c r="I15" s="24">
        <f t="shared" ca="1" si="2"/>
        <v>1221.6000000007625</v>
      </c>
      <c r="J15" s="25">
        <f t="shared" ca="1" si="1"/>
        <v>12306.936666830054</v>
      </c>
      <c r="K15" s="301">
        <f>IF(Данные!$A$2,Сводная!O15,Сводная!M15)</f>
        <v>18</v>
      </c>
      <c r="L15" s="301">
        <f>IF(Данные!$A$2,Сводная!P15,Сводная!N15)</f>
        <v>18</v>
      </c>
      <c r="M15" s="301">
        <v>18</v>
      </c>
      <c r="N15" s="301">
        <v>18</v>
      </c>
      <c r="O15" s="301">
        <v>18</v>
      </c>
      <c r="P15" s="301">
        <v>18</v>
      </c>
    </row>
    <row r="16" spans="1:16" x14ac:dyDescent="0.2">
      <c r="A16" s="10">
        <v>4</v>
      </c>
      <c r="B16" s="24">
        <f t="shared" ca="1" si="2"/>
        <v>7068.9066667823681</v>
      </c>
      <c r="C16" s="24">
        <f t="shared" ca="1" si="2"/>
        <v>10.800000000017462</v>
      </c>
      <c r="D16" s="24">
        <f t="shared" ca="1" si="2"/>
        <v>666.56000000039057</v>
      </c>
      <c r="E16" s="24">
        <f t="shared" ca="1" si="2"/>
        <v>217.9999999998472</v>
      </c>
      <c r="F16" s="24">
        <f t="shared" ca="1" si="2"/>
        <v>2057.6999999960517</v>
      </c>
      <c r="G16" s="24">
        <f t="shared" ca="1" si="2"/>
        <v>227.60000000198488</v>
      </c>
      <c r="H16" s="24">
        <f t="shared" ca="1" si="2"/>
        <v>850.10000000329455</v>
      </c>
      <c r="I16" s="24">
        <f t="shared" ca="1" si="2"/>
        <v>1185.9999999978754</v>
      </c>
      <c r="J16" s="25">
        <f t="shared" ca="1" si="1"/>
        <v>12285.66666678183</v>
      </c>
      <c r="K16" s="301">
        <f>IF(Данные!$A$2,Сводная!O16,Сводная!M16)</f>
        <v>19</v>
      </c>
      <c r="L16" s="301">
        <f>IF(Данные!$A$2,Сводная!P16,Сводная!N16)</f>
        <v>19</v>
      </c>
      <c r="M16" s="301">
        <v>19</v>
      </c>
      <c r="N16" s="301">
        <v>19</v>
      </c>
      <c r="O16" s="301">
        <v>19</v>
      </c>
      <c r="P16" s="301">
        <v>19</v>
      </c>
    </row>
    <row r="17" spans="1:16" x14ac:dyDescent="0.2">
      <c r="A17" s="10">
        <v>5</v>
      </c>
      <c r="B17" s="24">
        <f t="shared" ca="1" si="2"/>
        <v>7285.5066663854359</v>
      </c>
      <c r="C17" s="24">
        <f t="shared" ca="1" si="2"/>
        <v>10.800000000017462</v>
      </c>
      <c r="D17" s="24">
        <f t="shared" ca="1" si="2"/>
        <v>658.7599999993472</v>
      </c>
      <c r="E17" s="24">
        <f t="shared" ca="1" si="2"/>
        <v>216.20000000007167</v>
      </c>
      <c r="F17" s="24">
        <f t="shared" ca="1" si="2"/>
        <v>2118.7000000040612</v>
      </c>
      <c r="G17" s="24">
        <f t="shared" ca="1" si="2"/>
        <v>228.19999999774154</v>
      </c>
      <c r="H17" s="24">
        <f t="shared" ca="1" si="2"/>
        <v>866.79999999614665</v>
      </c>
      <c r="I17" s="24">
        <f t="shared" ca="1" si="2"/>
        <v>1195.2000000019325</v>
      </c>
      <c r="J17" s="25">
        <f t="shared" ca="1" si="1"/>
        <v>12580.166666384754</v>
      </c>
      <c r="K17" s="301">
        <f>IF(Данные!$A$2,Сводная!O17,Сводная!M17)</f>
        <v>20</v>
      </c>
      <c r="L17" s="301">
        <f>IF(Данные!$A$2,Сводная!P17,Сводная!N17)</f>
        <v>20</v>
      </c>
      <c r="M17" s="301">
        <v>20</v>
      </c>
      <c r="N17" s="301">
        <v>20</v>
      </c>
      <c r="O17" s="301">
        <v>20</v>
      </c>
      <c r="P17" s="301">
        <v>20</v>
      </c>
    </row>
    <row r="18" spans="1:16" x14ac:dyDescent="0.2">
      <c r="A18" s="10">
        <v>6</v>
      </c>
      <c r="B18" s="24">
        <f t="shared" ca="1" si="2"/>
        <v>7540.0000000447108</v>
      </c>
      <c r="C18" s="24">
        <f t="shared" ca="1" si="2"/>
        <v>10.799999999960619</v>
      </c>
      <c r="D18" s="24">
        <f t="shared" ca="1" si="2"/>
        <v>683.65999999969063</v>
      </c>
      <c r="E18" s="24">
        <f t="shared" ca="1" si="2"/>
        <v>223.60000000003311</v>
      </c>
      <c r="F18" s="24">
        <f t="shared" ca="1" si="2"/>
        <v>2235.1500000004698</v>
      </c>
      <c r="G18" s="24">
        <f t="shared" ca="1" si="2"/>
        <v>233.8000000017928</v>
      </c>
      <c r="H18" s="24">
        <f t="shared" ca="1" si="2"/>
        <v>872.00000000029831</v>
      </c>
      <c r="I18" s="24">
        <f t="shared" ca="1" si="2"/>
        <v>1245.599999998376</v>
      </c>
      <c r="J18" s="25">
        <f t="shared" ca="1" si="1"/>
        <v>13044.610000045333</v>
      </c>
      <c r="K18" s="301">
        <f>IF(Данные!$A$2,Сводная!O18,Сводная!M18)</f>
        <v>21</v>
      </c>
      <c r="L18" s="301">
        <f>IF(Данные!$A$2,Сводная!P18,Сводная!N18)</f>
        <v>21</v>
      </c>
      <c r="M18" s="301">
        <v>21</v>
      </c>
      <c r="N18" s="301">
        <v>21</v>
      </c>
      <c r="O18" s="301">
        <v>21</v>
      </c>
      <c r="P18" s="301">
        <v>21</v>
      </c>
    </row>
    <row r="19" spans="1:16" x14ac:dyDescent="0.2">
      <c r="A19" s="10">
        <v>7</v>
      </c>
      <c r="B19" s="24">
        <f t="shared" ca="1" si="2"/>
        <v>8197.486666797613</v>
      </c>
      <c r="C19" s="24">
        <f t="shared" ca="1" si="2"/>
        <v>12.400000000013733</v>
      </c>
      <c r="D19" s="24">
        <f t="shared" ca="1" si="2"/>
        <v>709.58000000273387</v>
      </c>
      <c r="E19" s="24">
        <f t="shared" ca="1" si="2"/>
        <v>226.79999999991196</v>
      </c>
      <c r="F19" s="24">
        <f t="shared" ca="1" si="2"/>
        <v>2360.7999999995927</v>
      </c>
      <c r="G19" s="24">
        <f t="shared" ca="1" si="2"/>
        <v>232.19999999855645</v>
      </c>
      <c r="H19" s="24">
        <f t="shared" ca="1" si="2"/>
        <v>1006.1999999988984</v>
      </c>
      <c r="I19" s="24">
        <f t="shared" ca="1" si="2"/>
        <v>1263.9999999992142</v>
      </c>
      <c r="J19" s="25">
        <f t="shared" ca="1" si="1"/>
        <v>14009.466666796536</v>
      </c>
      <c r="K19" s="301">
        <f>IF(Данные!$A$2,Сводная!O19,Сводная!M19)</f>
        <v>22</v>
      </c>
      <c r="L19" s="301">
        <f>IF(Данные!$A$2,Сводная!P19,Сводная!N19)</f>
        <v>22</v>
      </c>
      <c r="M19" s="301">
        <v>22</v>
      </c>
      <c r="N19" s="301">
        <v>22</v>
      </c>
      <c r="O19" s="301">
        <v>22</v>
      </c>
      <c r="P19" s="301">
        <v>22</v>
      </c>
    </row>
    <row r="20" spans="1:16" x14ac:dyDescent="0.2">
      <c r="A20" s="10">
        <v>8</v>
      </c>
      <c r="B20" s="24">
        <f t="shared" ca="1" si="2"/>
        <v>8878.740000013704</v>
      </c>
      <c r="C20" s="24">
        <f t="shared" ca="1" si="2"/>
        <v>10.800000000017462</v>
      </c>
      <c r="D20" s="24">
        <f t="shared" ca="1" si="2"/>
        <v>761.29999999739084</v>
      </c>
      <c r="E20" s="24">
        <f t="shared" ca="1" si="2"/>
        <v>232.99999999994725</v>
      </c>
      <c r="F20" s="24">
        <f t="shared" ca="1" si="2"/>
        <v>2422.5500000000293</v>
      </c>
      <c r="G20" s="24">
        <f t="shared" ca="1" si="2"/>
        <v>229.4000000001688</v>
      </c>
      <c r="H20" s="24">
        <f t="shared" ca="1" si="2"/>
        <v>1124.4000000015149</v>
      </c>
      <c r="I20" s="24">
        <f t="shared" ca="1" si="2"/>
        <v>1309.6000000005006</v>
      </c>
      <c r="J20" s="25">
        <f t="shared" ca="1" si="1"/>
        <v>14969.790000013272</v>
      </c>
      <c r="K20" s="301">
        <f>IF(Данные!$A$2,Сводная!O20,Сводная!M20)</f>
        <v>23</v>
      </c>
      <c r="L20" s="301">
        <f>IF(Данные!$A$2,Сводная!P20,Сводная!N20)</f>
        <v>23</v>
      </c>
      <c r="M20" s="301">
        <v>23</v>
      </c>
      <c r="N20" s="301">
        <v>23</v>
      </c>
      <c r="O20" s="301">
        <v>23</v>
      </c>
      <c r="P20" s="301">
        <v>23</v>
      </c>
    </row>
    <row r="21" spans="1:16" x14ac:dyDescent="0.2">
      <c r="A21" s="10">
        <v>9</v>
      </c>
      <c r="B21" s="24">
        <f t="shared" ca="1" si="2"/>
        <v>9357.686666802465</v>
      </c>
      <c r="C21" s="24">
        <f t="shared" ca="1" si="2"/>
        <v>11.199999999973898</v>
      </c>
      <c r="D21" s="24">
        <f t="shared" ca="1" si="2"/>
        <v>782.80000000204382</v>
      </c>
      <c r="E21" s="24">
        <f t="shared" ca="1" si="2"/>
        <v>228.10000000004038</v>
      </c>
      <c r="F21" s="24">
        <f t="shared" ca="1" si="2"/>
        <v>2327.8000000062666</v>
      </c>
      <c r="G21" s="24">
        <f t="shared" ca="1" si="2"/>
        <v>205.99999999831198</v>
      </c>
      <c r="H21" s="24">
        <f t="shared" ca="1" si="2"/>
        <v>1145.8999999999833</v>
      </c>
      <c r="I21" s="24">
        <f t="shared" ca="1" si="2"/>
        <v>1274.4000000020606</v>
      </c>
      <c r="J21" s="25">
        <f t="shared" ca="1" si="1"/>
        <v>15333.886666811144</v>
      </c>
      <c r="K21" s="301">
        <f>IF(Данные!$A$2,Сводная!O21,Сводная!M21)</f>
        <v>24</v>
      </c>
      <c r="L21" s="301">
        <f>IF(Данные!$A$2,Сводная!P21,Сводная!N21)</f>
        <v>24</v>
      </c>
      <c r="M21" s="301">
        <v>24</v>
      </c>
      <c r="N21" s="301">
        <v>24</v>
      </c>
      <c r="O21" s="301">
        <v>24</v>
      </c>
      <c r="P21" s="301">
        <v>24</v>
      </c>
    </row>
    <row r="22" spans="1:16" x14ac:dyDescent="0.2">
      <c r="A22" s="10">
        <v>10</v>
      </c>
      <c r="B22" s="24">
        <f t="shared" ca="1" si="2"/>
        <v>9569.6066663998863</v>
      </c>
      <c r="C22" s="24">
        <f t="shared" ca="1" si="2"/>
        <v>10.800000000017462</v>
      </c>
      <c r="D22" s="24">
        <f t="shared" ca="1" si="2"/>
        <v>748.07999999966341</v>
      </c>
      <c r="E22" s="24">
        <f t="shared" ca="1" si="2"/>
        <v>227.60000000016589</v>
      </c>
      <c r="F22" s="24">
        <f t="shared" ca="1" si="2"/>
        <v>2327.7999999987633</v>
      </c>
      <c r="G22" s="24">
        <f t="shared" ca="1" si="2"/>
        <v>182.60000000009313</v>
      </c>
      <c r="H22" s="24">
        <f t="shared" ca="1" si="2"/>
        <v>1101.1000000007698</v>
      </c>
      <c r="I22" s="24">
        <f t="shared" ca="1" si="2"/>
        <v>1265.5999999988126</v>
      </c>
      <c r="J22" s="25">
        <f t="shared" ca="1" si="1"/>
        <v>15433.186666398171</v>
      </c>
      <c r="K22" s="301">
        <f>IF(Данные!$A$2,Сводная!O22,Сводная!M22)</f>
        <v>26</v>
      </c>
      <c r="L22" s="301">
        <f>IF(Данные!$A$2,Сводная!P22,Сводная!N22)</f>
        <v>25</v>
      </c>
      <c r="M22" s="301">
        <v>26</v>
      </c>
      <c r="N22" s="301">
        <v>25</v>
      </c>
      <c r="O22" s="301">
        <v>25</v>
      </c>
      <c r="P22" s="301">
        <v>26</v>
      </c>
    </row>
    <row r="23" spans="1:16" x14ac:dyDescent="0.2">
      <c r="A23" s="10">
        <v>11</v>
      </c>
      <c r="B23" s="24">
        <f t="shared" ca="1" si="2"/>
        <v>9362.9066667923325</v>
      </c>
      <c r="C23" s="24">
        <f t="shared" ca="1" si="2"/>
        <v>11.199999999973898</v>
      </c>
      <c r="D23" s="24">
        <f t="shared" ca="1" si="2"/>
        <v>739.0399999996589</v>
      </c>
      <c r="E23" s="24">
        <f t="shared" ca="1" si="2"/>
        <v>209.39999999995962</v>
      </c>
      <c r="F23" s="24">
        <f t="shared" ca="1" si="2"/>
        <v>2326.3499999969354</v>
      </c>
      <c r="G23" s="24">
        <f t="shared" ca="1" si="2"/>
        <v>182.00000000069849</v>
      </c>
      <c r="H23" s="24">
        <f t="shared" ca="1" si="2"/>
        <v>1046.7000000003281</v>
      </c>
      <c r="I23" s="24">
        <f t="shared" ca="1" si="2"/>
        <v>1227.999999999156</v>
      </c>
      <c r="J23" s="25">
        <f t="shared" ca="1" si="1"/>
        <v>15105.596666789043</v>
      </c>
      <c r="K23" s="301">
        <f>IF(Данные!$A$2,Сводная!O23,Сводная!M23)</f>
        <v>28</v>
      </c>
      <c r="L23" s="301">
        <f>IF(Данные!$A$2,Сводная!P23,Сводная!N23)</f>
        <v>27</v>
      </c>
      <c r="M23" s="301">
        <v>28</v>
      </c>
      <c r="N23" s="301">
        <v>27</v>
      </c>
      <c r="O23" s="301">
        <v>27</v>
      </c>
      <c r="P23" s="301">
        <v>28</v>
      </c>
    </row>
    <row r="24" spans="1:16" x14ac:dyDescent="0.2">
      <c r="A24" s="10">
        <v>12</v>
      </c>
      <c r="B24" s="24">
        <f t="shared" ca="1" si="2"/>
        <v>9110.3199999832668</v>
      </c>
      <c r="C24" s="24">
        <f t="shared" ca="1" si="2"/>
        <v>10.800000000017462</v>
      </c>
      <c r="D24" s="24">
        <f t="shared" ca="1" si="2"/>
        <v>734.67999999875246</v>
      </c>
      <c r="E24" s="24">
        <f t="shared" ca="1" si="2"/>
        <v>201.69999999984611</v>
      </c>
      <c r="F24" s="24">
        <f t="shared" ca="1" si="2"/>
        <v>2370.0000000015216</v>
      </c>
      <c r="G24" s="24">
        <f t="shared" ca="1" si="2"/>
        <v>171.20000000068103</v>
      </c>
      <c r="H24" s="24">
        <f t="shared" ca="1" si="2"/>
        <v>1024.6999999967557</v>
      </c>
      <c r="I24" s="24">
        <f t="shared" ca="1" si="2"/>
        <v>1200.4000000015367</v>
      </c>
      <c r="J24" s="25">
        <f t="shared" ca="1" si="1"/>
        <v>14823.799999982377</v>
      </c>
      <c r="K24" s="301">
        <f>IF(Данные!$A$2,Сводная!O24,Сводная!M24)</f>
        <v>29</v>
      </c>
      <c r="L24" s="301">
        <f>IF(Данные!$A$2,Сводная!P24,Сводная!N24)</f>
        <v>29</v>
      </c>
      <c r="M24" s="301">
        <v>29</v>
      </c>
      <c r="N24" s="301">
        <v>29</v>
      </c>
      <c r="O24" s="301">
        <v>29</v>
      </c>
      <c r="P24" s="301">
        <v>29</v>
      </c>
    </row>
    <row r="25" spans="1:16" x14ac:dyDescent="0.2">
      <c r="A25" s="10">
        <v>13</v>
      </c>
      <c r="B25" s="24">
        <f t="shared" ca="1" si="2"/>
        <v>8642.5066668090494</v>
      </c>
      <c r="C25" s="24">
        <f t="shared" ca="1" si="2"/>
        <v>12.000000000000455</v>
      </c>
      <c r="D25" s="24">
        <f t="shared" ca="1" si="2"/>
        <v>746.8999999994594</v>
      </c>
      <c r="E25" s="24">
        <f t="shared" ca="1" si="2"/>
        <v>197.00000000011642</v>
      </c>
      <c r="F25" s="24">
        <f t="shared" ca="1" si="2"/>
        <v>2345.6499999998036</v>
      </c>
      <c r="G25" s="24">
        <f t="shared" ca="1" si="2"/>
        <v>168.60000000087894</v>
      </c>
      <c r="H25" s="24">
        <f t="shared" ca="1" si="2"/>
        <v>1072.8000000026441</v>
      </c>
      <c r="I25" s="24">
        <f t="shared" ca="1" si="2"/>
        <v>1182.3999999978696</v>
      </c>
      <c r="J25" s="25">
        <f t="shared" ca="1" si="1"/>
        <v>14367.856666809821</v>
      </c>
      <c r="K25" s="301">
        <f>IF(Данные!$A$2,Сводная!O25,Сводная!M25)</f>
        <v>30</v>
      </c>
      <c r="L25" s="301">
        <f>IF(Данные!$A$2,Сводная!P25,Сводная!N25)</f>
        <v>30</v>
      </c>
      <c r="M25" s="301">
        <v>30</v>
      </c>
      <c r="N25" s="301">
        <v>30</v>
      </c>
      <c r="O25" s="301">
        <v>30</v>
      </c>
      <c r="P25" s="301">
        <v>30</v>
      </c>
    </row>
    <row r="26" spans="1:16" x14ac:dyDescent="0.2">
      <c r="A26" s="10">
        <v>14</v>
      </c>
      <c r="B26" s="24">
        <f t="shared" ca="1" si="2"/>
        <v>8334.08666639898</v>
      </c>
      <c r="C26" s="24">
        <f t="shared" ca="1" si="2"/>
        <v>12.000000000000455</v>
      </c>
      <c r="D26" s="24">
        <f t="shared" ca="1" si="2"/>
        <v>731.68000000214306</v>
      </c>
      <c r="E26" s="24">
        <f t="shared" ca="1" si="2"/>
        <v>195.29999999986103</v>
      </c>
      <c r="F26" s="24">
        <f t="shared" ca="1" si="2"/>
        <v>2292.5500000047878</v>
      </c>
      <c r="G26" s="24">
        <f t="shared" ca="1" si="2"/>
        <v>171.99999999866122</v>
      </c>
      <c r="H26" s="24">
        <f t="shared" ca="1" si="2"/>
        <v>1039.7000000002663</v>
      </c>
      <c r="I26" s="24">
        <f t="shared" ca="1" si="2"/>
        <v>1138.3999999998196</v>
      </c>
      <c r="J26" s="25">
        <f t="shared" ca="1" si="1"/>
        <v>13915.716666404518</v>
      </c>
      <c r="K26" s="301">
        <f>IF(Данные!$A$2,Сводная!O26,Сводная!M26)</f>
        <v>31</v>
      </c>
      <c r="L26" s="301">
        <f>IF(Данные!$A$2,Сводная!P26,Сводная!N26)</f>
        <v>31</v>
      </c>
      <c r="M26" s="301">
        <v>31</v>
      </c>
      <c r="N26" s="301">
        <v>31</v>
      </c>
      <c r="O26" s="301">
        <v>31</v>
      </c>
      <c r="P26" s="301">
        <v>31</v>
      </c>
    </row>
    <row r="27" spans="1:16" x14ac:dyDescent="0.2">
      <c r="A27" s="10">
        <v>15</v>
      </c>
      <c r="B27" s="24">
        <f t="shared" ca="1" si="2"/>
        <v>7878.126666797516</v>
      </c>
      <c r="C27" s="24">
        <f t="shared" ca="1" si="2"/>
        <v>12.400000000013733</v>
      </c>
      <c r="D27" s="24">
        <f t="shared" ca="1" si="2"/>
        <v>697.17999999866151</v>
      </c>
      <c r="E27" s="24">
        <f t="shared" ca="1" si="2"/>
        <v>187.4000000000251</v>
      </c>
      <c r="F27" s="24">
        <f t="shared" ca="1" si="2"/>
        <v>2145.3500000015356</v>
      </c>
      <c r="G27" s="24">
        <f t="shared" ca="1" si="2"/>
        <v>166.00000000107684</v>
      </c>
      <c r="H27" s="24">
        <f t="shared" ca="1" si="2"/>
        <v>989.39999999993233</v>
      </c>
      <c r="I27" s="24">
        <f t="shared" ca="1" si="2"/>
        <v>1109.2000000026019</v>
      </c>
      <c r="J27" s="25">
        <f t="shared" ca="1" si="1"/>
        <v>13185.056666801363</v>
      </c>
      <c r="K27" s="301">
        <f>IF(Данные!$A$2,Сводная!O27,Сводная!M27)</f>
        <v>32</v>
      </c>
      <c r="L27" s="301">
        <f>IF(Данные!$A$2,Сводная!P27,Сводная!N27)</f>
        <v>32</v>
      </c>
      <c r="M27" s="301">
        <v>32</v>
      </c>
      <c r="N27" s="301">
        <v>32</v>
      </c>
      <c r="O27" s="301">
        <v>32</v>
      </c>
      <c r="P27" s="301">
        <v>32</v>
      </c>
    </row>
    <row r="28" spans="1:16" x14ac:dyDescent="0.2">
      <c r="A28" s="10">
        <v>16</v>
      </c>
      <c r="B28" s="24">
        <f t="shared" ca="1" si="2"/>
        <v>7674.0200000149798</v>
      </c>
      <c r="C28" s="24">
        <f t="shared" ca="1" si="2"/>
        <v>12.400000000013733</v>
      </c>
      <c r="D28" s="24">
        <f t="shared" ca="1" si="2"/>
        <v>691.28000000209795</v>
      </c>
      <c r="E28" s="24">
        <f t="shared" ca="1" si="2"/>
        <v>193.70000000003529</v>
      </c>
      <c r="F28" s="24">
        <f t="shared" ca="1" si="2"/>
        <v>2158.6499999951484</v>
      </c>
      <c r="G28" s="24">
        <f t="shared" ca="1" si="2"/>
        <v>167.39999999845168</v>
      </c>
      <c r="H28" s="24">
        <f t="shared" ca="1" si="2"/>
        <v>993.39999999801876</v>
      </c>
      <c r="I28" s="24">
        <f t="shared" ca="1" si="2"/>
        <v>1088.4000000005472</v>
      </c>
      <c r="J28" s="25">
        <f t="shared" ca="1" si="1"/>
        <v>12979.250000009293</v>
      </c>
      <c r="K28" s="301">
        <f>IF(Данные!$A$2,Сводная!O28,Сводная!M28)</f>
        <v>33</v>
      </c>
      <c r="L28" s="301">
        <f>IF(Данные!$A$2,Сводная!P28,Сводная!N28)</f>
        <v>33</v>
      </c>
      <c r="M28" s="301">
        <v>33</v>
      </c>
      <c r="N28" s="301">
        <v>33</v>
      </c>
      <c r="O28" s="301">
        <v>33</v>
      </c>
      <c r="P28" s="301">
        <v>33</v>
      </c>
    </row>
    <row r="29" spans="1:16" x14ac:dyDescent="0.2">
      <c r="A29" s="10">
        <v>17</v>
      </c>
      <c r="B29" s="24">
        <f t="shared" ca="1" si="2"/>
        <v>8108.0866667991813</v>
      </c>
      <c r="C29" s="24">
        <f t="shared" ca="1" si="2"/>
        <v>12.39999999995689</v>
      </c>
      <c r="D29" s="24">
        <f t="shared" ca="1" si="2"/>
        <v>672.73999999861189</v>
      </c>
      <c r="E29" s="24">
        <f t="shared" ca="1" si="2"/>
        <v>194.09999999993488</v>
      </c>
      <c r="F29" s="24">
        <f t="shared" ca="1" si="2"/>
        <v>2201.4499999961326</v>
      </c>
      <c r="G29" s="24">
        <f t="shared" ca="1" si="2"/>
        <v>167.00000000128057</v>
      </c>
      <c r="H29" s="24">
        <f t="shared" ca="1" si="2"/>
        <v>972.70000000162327</v>
      </c>
      <c r="I29" s="24">
        <f t="shared" ca="1" si="2"/>
        <v>1090.0000000001455</v>
      </c>
      <c r="J29" s="25">
        <f t="shared" ca="1" si="1"/>
        <v>13418.476666796865</v>
      </c>
      <c r="K29" s="301">
        <f>IF(Данные!$A$2,Сводная!O29,Сводная!M29)</f>
        <v>34</v>
      </c>
      <c r="L29" s="301">
        <f>IF(Данные!$A$2,Сводная!P29,Сводная!N29)</f>
        <v>34</v>
      </c>
      <c r="M29" s="301">
        <v>34</v>
      </c>
      <c r="N29" s="301">
        <v>34</v>
      </c>
      <c r="O29" s="301">
        <v>34</v>
      </c>
      <c r="P29" s="301">
        <v>34</v>
      </c>
    </row>
    <row r="30" spans="1:16" x14ac:dyDescent="0.2">
      <c r="A30" s="10">
        <v>18</v>
      </c>
      <c r="B30" s="24">
        <f t="shared" ca="1" si="2"/>
        <v>8896.9666663966109</v>
      </c>
      <c r="C30" s="24">
        <f t="shared" ca="1" si="2"/>
        <v>21.600000000034925</v>
      </c>
      <c r="D30" s="24">
        <f t="shared" ca="1" si="2"/>
        <v>711.42000000254484</v>
      </c>
      <c r="E30" s="24">
        <f t="shared" ca="1" si="2"/>
        <v>200.70000000009713</v>
      </c>
      <c r="F30" s="24">
        <f t="shared" ca="1" si="2"/>
        <v>2331.2000000044254</v>
      </c>
      <c r="G30" s="24">
        <f t="shared" ca="1" si="2"/>
        <v>182.00000000069849</v>
      </c>
      <c r="H30" s="24">
        <f t="shared" ca="1" si="2"/>
        <v>1019.1000000008898</v>
      </c>
      <c r="I30" s="24">
        <f t="shared" ca="1" si="2"/>
        <v>1107.1999999985565</v>
      </c>
      <c r="J30" s="25">
        <f t="shared" ca="1" si="1"/>
        <v>14470.186666403857</v>
      </c>
      <c r="K30" s="301">
        <f>IF(Данные!$A$2,Сводная!O30,Сводная!M30)</f>
        <v>35</v>
      </c>
      <c r="L30" s="301">
        <f>IF(Данные!$A$2,Сводная!P30,Сводная!N30)</f>
        <v>35</v>
      </c>
      <c r="M30" s="301">
        <v>35</v>
      </c>
      <c r="N30" s="301">
        <v>35</v>
      </c>
      <c r="O30" s="301">
        <v>35</v>
      </c>
      <c r="P30" s="301">
        <v>35</v>
      </c>
    </row>
    <row r="31" spans="1:16" x14ac:dyDescent="0.2">
      <c r="A31" s="10">
        <v>19</v>
      </c>
      <c r="B31" s="24">
        <f t="shared" ca="1" si="2"/>
        <v>9642.2133336088336</v>
      </c>
      <c r="C31" s="24">
        <f t="shared" ca="1" si="2"/>
        <v>21.599999999978081</v>
      </c>
      <c r="D31" s="24">
        <f t="shared" ca="1" si="2"/>
        <v>763.9599999976781</v>
      </c>
      <c r="E31" s="24">
        <f t="shared" ca="1" si="2"/>
        <v>208.59999999993306</v>
      </c>
      <c r="F31" s="24">
        <f t="shared" ca="1" si="2"/>
        <v>2482.4999999973907</v>
      </c>
      <c r="G31" s="24">
        <f t="shared" ca="1" si="2"/>
        <v>194.79999999748543</v>
      </c>
      <c r="H31" s="24">
        <f t="shared" ca="1" si="2"/>
        <v>1152.9000000009546</v>
      </c>
      <c r="I31" s="24">
        <f t="shared" ca="1" si="2"/>
        <v>1171.6000000014901</v>
      </c>
      <c r="J31" s="25">
        <f t="shared" ca="1" si="1"/>
        <v>15638.173333603743</v>
      </c>
      <c r="K31" s="301">
        <f>IF(Данные!$A$2,Сводная!O31,Сводная!M31)</f>
        <v>36</v>
      </c>
      <c r="L31" s="301">
        <f>IF(Данные!$A$2,Сводная!P31,Сводная!N31)</f>
        <v>36</v>
      </c>
      <c r="M31" s="301">
        <v>36</v>
      </c>
      <c r="N31" s="301">
        <v>36</v>
      </c>
      <c r="O31" s="301">
        <v>36</v>
      </c>
      <c r="P31" s="301">
        <v>36</v>
      </c>
    </row>
    <row r="32" spans="1:16" x14ac:dyDescent="0.2">
      <c r="A32" s="10">
        <v>20</v>
      </c>
      <c r="B32" s="24">
        <f t="shared" ca="1" si="2"/>
        <v>9764.2466663947289</v>
      </c>
      <c r="C32" s="24">
        <f t="shared" ca="1" si="2"/>
        <v>11.599999999987176</v>
      </c>
      <c r="D32" s="24">
        <f t="shared" ca="1" si="2"/>
        <v>738.85999999938576</v>
      </c>
      <c r="E32" s="24">
        <f t="shared" ca="1" si="2"/>
        <v>213.00000000019281</v>
      </c>
      <c r="F32" s="24">
        <f t="shared" ca="1" si="2"/>
        <v>2437.5499999879507</v>
      </c>
      <c r="G32" s="24">
        <f t="shared" ca="1" si="2"/>
        <v>196.40000000072177</v>
      </c>
      <c r="H32" s="24">
        <f t="shared" ca="1" si="2"/>
        <v>1194.8999999967782</v>
      </c>
      <c r="I32" s="24">
        <f t="shared" ca="1" si="2"/>
        <v>1172.3999999994703</v>
      </c>
      <c r="J32" s="25">
        <f t="shared" ca="1" si="1"/>
        <v>15728.956666379216</v>
      </c>
      <c r="K32" s="301">
        <f>IF(Данные!$A$2,Сводная!O32,Сводная!M32)</f>
        <v>37</v>
      </c>
      <c r="L32" s="301">
        <f>IF(Данные!$A$2,Сводная!P32,Сводная!N32)</f>
        <v>37</v>
      </c>
      <c r="M32" s="301">
        <v>37</v>
      </c>
      <c r="N32" s="301">
        <v>37</v>
      </c>
      <c r="O32" s="301">
        <v>37</v>
      </c>
      <c r="P32" s="301">
        <v>38</v>
      </c>
    </row>
    <row r="33" spans="1:16" x14ac:dyDescent="0.2">
      <c r="A33" s="10">
        <v>21</v>
      </c>
      <c r="B33" s="24">
        <f t="shared" ca="1" si="2"/>
        <v>9527.570000204696</v>
      </c>
      <c r="C33" s="24">
        <f t="shared" ca="1" si="2"/>
        <v>10.199999999997544</v>
      </c>
      <c r="D33" s="24">
        <f t="shared" ca="1" si="2"/>
        <v>756.32000000100561</v>
      </c>
      <c r="E33" s="24">
        <f t="shared" ca="1" si="2"/>
        <v>210.45000000003711</v>
      </c>
      <c r="F33" s="24">
        <f t="shared" ca="1" si="2"/>
        <v>2436.8500000113313</v>
      </c>
      <c r="G33" s="24">
        <f t="shared" ca="1" si="2"/>
        <v>195.79999999950815</v>
      </c>
      <c r="H33" s="24">
        <f t="shared" ca="1" si="2"/>
        <v>1149.7499999998126</v>
      </c>
      <c r="I33" s="24">
        <f t="shared" ca="1" si="2"/>
        <v>1171.5999999978521</v>
      </c>
      <c r="J33" s="25">
        <f ca="1">SUM(B33:I33)</f>
        <v>15458.54000021424</v>
      </c>
      <c r="K33" s="301">
        <f>IF(Данные!$A$2,Сводная!O33,Сводная!M33)</f>
        <v>38</v>
      </c>
      <c r="L33" s="301">
        <f>IF(Данные!$A$2,Сводная!P33,Сводная!N33)</f>
        <v>39</v>
      </c>
      <c r="M33" s="301">
        <v>38</v>
      </c>
      <c r="N33" s="301">
        <v>39</v>
      </c>
      <c r="O33" s="301">
        <v>38</v>
      </c>
      <c r="P33" s="301">
        <v>40</v>
      </c>
    </row>
    <row r="34" spans="1:16" x14ac:dyDescent="0.2">
      <c r="A34" s="10">
        <v>22</v>
      </c>
      <c r="B34" s="24">
        <f t="shared" ca="1" si="2"/>
        <v>9487.7199999984441</v>
      </c>
      <c r="C34" s="24">
        <f t="shared" ca="1" si="2"/>
        <v>10.400000000004184</v>
      </c>
      <c r="D34" s="24">
        <f t="shared" ca="1" si="2"/>
        <v>251.9399999982852</v>
      </c>
      <c r="E34" s="24">
        <f t="shared" ca="1" si="2"/>
        <v>0</v>
      </c>
      <c r="F34" s="24">
        <f t="shared" ca="1" si="2"/>
        <v>2424.3499999864471</v>
      </c>
      <c r="G34" s="24">
        <f t="shared" ca="1" si="2"/>
        <v>204.60000000093714</v>
      </c>
      <c r="H34" s="24">
        <f t="shared" ca="1" si="2"/>
        <v>1128.1999999991967</v>
      </c>
      <c r="I34" s="24">
        <f t="shared" ca="1" si="2"/>
        <v>0</v>
      </c>
      <c r="J34" s="25">
        <f t="shared" ca="1" si="1"/>
        <v>13507.209999983315</v>
      </c>
      <c r="K34" s="301">
        <f>IF(Данные!$A$2,Сводная!O34,Сводная!M34)</f>
        <v>40</v>
      </c>
      <c r="L34" s="301">
        <f>IF(Данные!$A$2,Сводная!P34,Сводная!N34)</f>
        <v>41</v>
      </c>
      <c r="M34" s="301">
        <v>40</v>
      </c>
      <c r="N34" s="301">
        <v>41</v>
      </c>
      <c r="O34" s="301">
        <v>39</v>
      </c>
      <c r="P34" s="301">
        <v>42</v>
      </c>
    </row>
    <row r="35" spans="1:16" x14ac:dyDescent="0.2">
      <c r="A35" s="10">
        <v>23</v>
      </c>
      <c r="B35" s="24">
        <f t="shared" ca="1" si="2"/>
        <v>11320.693307559737</v>
      </c>
      <c r="C35" s="24">
        <f t="shared" ca="1" si="2"/>
        <v>10.400000000004184</v>
      </c>
      <c r="D35" s="24">
        <f t="shared" ca="1" si="2"/>
        <v>894.9700055014091</v>
      </c>
      <c r="E35" s="24">
        <f t="shared" ca="1" si="2"/>
        <v>260.44999999999163</v>
      </c>
      <c r="F35" s="24">
        <f t="shared" ca="1" si="2"/>
        <v>2273.4999843095275</v>
      </c>
      <c r="G35" s="24">
        <f t="shared" ca="1" si="2"/>
        <v>204.29999999942083</v>
      </c>
      <c r="H35" s="24">
        <f t="shared" ca="1" si="2"/>
        <v>1051.9000065521595</v>
      </c>
      <c r="I35" s="24">
        <f t="shared" ca="1" si="2"/>
        <v>1542.6000000006752</v>
      </c>
      <c r="J35" s="25">
        <f t="shared" ca="1" si="1"/>
        <v>17558.813303922929</v>
      </c>
      <c r="K35" s="301">
        <f>IF(Данные!$A$2,Сводная!O35,Сводная!M35)</f>
        <v>42</v>
      </c>
      <c r="L35" s="301">
        <f>IF(Данные!$A$2,Сводная!P35,Сводная!N35)</f>
        <v>43</v>
      </c>
      <c r="M35" s="301">
        <v>42</v>
      </c>
      <c r="N35" s="301">
        <v>43</v>
      </c>
      <c r="O35" s="301">
        <v>41</v>
      </c>
      <c r="P35" s="301">
        <v>44</v>
      </c>
    </row>
    <row r="36" spans="1:16" x14ac:dyDescent="0.2">
      <c r="A36" s="10">
        <v>24</v>
      </c>
      <c r="B36" s="6">
        <v>13459</v>
      </c>
      <c r="C36" s="6">
        <v>10</v>
      </c>
      <c r="D36" s="6">
        <v>1519</v>
      </c>
      <c r="E36" s="6">
        <v>521</v>
      </c>
      <c r="F36" s="6">
        <v>2365</v>
      </c>
      <c r="G36" s="6">
        <v>210</v>
      </c>
      <c r="H36" s="6">
        <v>1035</v>
      </c>
      <c r="I36" s="6">
        <v>3085</v>
      </c>
      <c r="J36" s="6">
        <v>22204</v>
      </c>
      <c r="K36" s="301">
        <f>IF(Данные!$A$2,Сводная!O36,Сводная!M36)</f>
        <v>43</v>
      </c>
      <c r="L36" s="301">
        <f>IF(Данные!$A$2,Сводная!P36,Сводная!N36)</f>
        <v>45</v>
      </c>
      <c r="M36" s="301">
        <v>43</v>
      </c>
      <c r="N36" s="301">
        <v>45</v>
      </c>
      <c r="O36" s="301">
        <v>43</v>
      </c>
      <c r="P36" s="301">
        <v>45</v>
      </c>
    </row>
    <row r="37" spans="1:16" ht="16.5" thickBot="1" x14ac:dyDescent="0.3">
      <c r="A37" s="11" t="s">
        <v>89</v>
      </c>
      <c r="B37" s="367">
        <v>209225</v>
      </c>
      <c r="C37" s="293">
        <f t="shared" ref="C37" ca="1" si="3">SUM(C13:C36)</f>
        <v>289.79999999996608</v>
      </c>
      <c r="D37" s="293">
        <v>17390</v>
      </c>
      <c r="E37" s="293">
        <v>5056</v>
      </c>
      <c r="F37" s="293">
        <v>54834</v>
      </c>
      <c r="G37" s="293">
        <v>4768</v>
      </c>
      <c r="H37" s="293">
        <v>24629</v>
      </c>
      <c r="I37" s="294">
        <v>28789</v>
      </c>
      <c r="J37" s="26">
        <f ca="1">SUM(J13:J36)</f>
        <v>348360.86997090944</v>
      </c>
      <c r="K37" s="74"/>
      <c r="L37" s="74"/>
      <c r="M37" s="74"/>
    </row>
    <row r="38" spans="1:16" ht="16.5" thickBot="1" x14ac:dyDescent="0.3">
      <c r="A38" s="21" t="s">
        <v>71</v>
      </c>
      <c r="B38" s="365">
        <v>13459</v>
      </c>
      <c r="C38" s="366">
        <v>22</v>
      </c>
      <c r="D38" s="366">
        <v>1519</v>
      </c>
      <c r="E38" s="366">
        <v>521</v>
      </c>
      <c r="F38" s="366">
        <v>2482</v>
      </c>
      <c r="G38" s="366">
        <v>234</v>
      </c>
      <c r="H38" s="366">
        <v>1195</v>
      </c>
      <c r="I38" s="366">
        <v>1310</v>
      </c>
      <c r="J38" s="366">
        <v>20742</v>
      </c>
      <c r="K38" s="74"/>
      <c r="L38" s="74"/>
      <c r="M38" s="74"/>
    </row>
    <row r="39" spans="1:16" ht="15.75" x14ac:dyDescent="0.25">
      <c r="A39" s="16"/>
      <c r="B39" s="8"/>
      <c r="C39" s="8"/>
      <c r="D39" s="8"/>
      <c r="E39" s="8"/>
      <c r="F39" s="8"/>
      <c r="G39" s="8"/>
      <c r="H39" s="8"/>
      <c r="I39" s="4"/>
    </row>
    <row r="40" spans="1:16" x14ac:dyDescent="0.2">
      <c r="B40" s="6"/>
      <c r="D40" s="153" t="e">
        <f>#REF!+#REF!+#REF!+#REF!+A40</f>
        <v>#REF!</v>
      </c>
    </row>
    <row r="42" spans="1:16" x14ac:dyDescent="0.2">
      <c r="A42" s="15"/>
      <c r="F42" s="5"/>
      <c r="G42" s="5"/>
      <c r="H42" s="3"/>
      <c r="I42" s="3"/>
    </row>
  </sheetData>
  <phoneticPr fontId="14" type="noConversion"/>
  <pageMargins left="0.19685039370078741" right="0.19685039370078741" top="0.19685039370078741" bottom="0.19685039370078741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Славянка</vt:lpstr>
      <vt:lpstr>Приморская</vt:lpstr>
      <vt:lpstr>Краскино</vt:lpstr>
      <vt:lpstr>Хасан</vt:lpstr>
      <vt:lpstr>Троица</vt:lpstr>
      <vt:lpstr>Безверхово</vt:lpstr>
      <vt:lpstr>Посьет</vt:lpstr>
      <vt:lpstr>Барабаш</vt:lpstr>
      <vt:lpstr>Сводная</vt:lpstr>
      <vt:lpstr>Данные</vt:lpstr>
      <vt:lpstr>Барабаш!Область_печати</vt:lpstr>
      <vt:lpstr>Безверхово!Область_печати</vt:lpstr>
      <vt:lpstr>Краскино!Область_печати</vt:lpstr>
      <vt:lpstr>Посьет!Область_печати</vt:lpstr>
      <vt:lpstr>Приморская!Область_печати</vt:lpstr>
      <vt:lpstr>Сводная!Область_печати</vt:lpstr>
      <vt:lpstr>Славянка!Область_печати</vt:lpstr>
      <vt:lpstr>Троица!Область_печати</vt:lpstr>
      <vt:lpstr>Хасан!Область_печати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Программист</cp:lastModifiedBy>
  <cp:lastPrinted>2009-06-30T09:35:34Z</cp:lastPrinted>
  <dcterms:created xsi:type="dcterms:W3CDTF">2005-06-16T04:31:35Z</dcterms:created>
  <dcterms:modified xsi:type="dcterms:W3CDTF">2021-12-16T23:39:50Z</dcterms:modified>
</cp:coreProperties>
</file>